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R:\ClientServices-NYC1\Diageo\Digital\FY18 Digital Portfolio Team\DTP Team\Reporting\FY'18 Reporting\Vendor Reporting\Hulu\Reporting through 12.31\"/>
    </mc:Choice>
  </mc:AlternateContent>
  <bookViews>
    <workbookView xWindow="0" yWindow="0" windowWidth="23040" windowHeight="9105" tabRatio="721"/>
  </bookViews>
  <sheets>
    <sheet name="Baileys Pivot" sheetId="14" r:id="rId1"/>
    <sheet name="Baileys" sheetId="8" r:id="rId2"/>
    <sheet name="Smirnoff Pivot" sheetId="11" r:id="rId3"/>
    <sheet name="Smirnoff" sheetId="5" r:id="rId4"/>
    <sheet name="Crown Pivot" sheetId="10" r:id="rId5"/>
    <sheet name="Crown Royal" sheetId="6" r:id="rId6"/>
    <sheet name="Captain Morgan Pivot" sheetId="12" r:id="rId7"/>
    <sheet name="Captain Morgan" sheetId="7" r:id="rId8"/>
    <sheet name="Guinness" sheetId="1" r:id="rId9"/>
    <sheet name="matrix" sheetId="2" state="hidden" r:id="rId10"/>
    <sheet name="JW Pivot" sheetId="13" r:id="rId11"/>
    <sheet name="Johnnie Walker" sheetId="9" r:id="rId12"/>
    <sheet name="Site Benchmarks" sheetId="4" r:id="rId13"/>
    <sheet name="Reporting Schedule" sheetId="3" r:id="rId14"/>
  </sheets>
  <definedNames>
    <definedName name="_xlnm._FilterDatabase" localSheetId="7" hidden="1">'Captain Morgan'!$A$2:$AL$34</definedName>
    <definedName name="_xlnm._FilterDatabase" localSheetId="3" hidden="1">Smirnoff!$A$2:$AL$96</definedName>
  </definedNames>
  <calcPr calcId="171027" concurrentCalc="0"/>
  <pivotCaches>
    <pivotCache cacheId="31" r:id="rId15"/>
    <pivotCache cacheId="32" r:id="rId16"/>
    <pivotCache cacheId="33" r:id="rId17"/>
    <pivotCache cacheId="34" r:id="rId18"/>
    <pivotCache cacheId="40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4" l="1"/>
  <c r="D11" i="14"/>
  <c r="D10" i="14"/>
  <c r="D9" i="14"/>
  <c r="D8" i="14"/>
  <c r="D7" i="14"/>
  <c r="D6" i="14"/>
  <c r="C28" i="11"/>
  <c r="C8" i="13"/>
  <c r="C10" i="12"/>
  <c r="B10" i="12"/>
  <c r="AL117" i="9"/>
  <c r="AL118" i="9"/>
  <c r="AL119" i="9"/>
  <c r="AL120" i="9"/>
  <c r="AL121" i="9"/>
  <c r="AL122" i="9"/>
  <c r="AL123" i="9"/>
  <c r="AL124" i="9"/>
  <c r="AL125" i="9"/>
  <c r="AL126" i="9"/>
  <c r="AL127" i="9"/>
  <c r="AL128" i="9"/>
  <c r="AL129" i="9"/>
  <c r="AL130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G168" i="1"/>
  <c r="AG169" i="1"/>
  <c r="AG170" i="1"/>
  <c r="AG171" i="1"/>
  <c r="AG172" i="1"/>
  <c r="AG173" i="1"/>
  <c r="AG167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AG327" i="7"/>
  <c r="AG328" i="7"/>
  <c r="AG329" i="7"/>
  <c r="AG330" i="7"/>
  <c r="AG331" i="7"/>
  <c r="AG332" i="7"/>
  <c r="AG326" i="7"/>
  <c r="AL326" i="7"/>
  <c r="AL327" i="7"/>
  <c r="AL328" i="7"/>
  <c r="AL329" i="7"/>
  <c r="AL330" i="7"/>
  <c r="AL331" i="7"/>
  <c r="AL332" i="7"/>
  <c r="AL333" i="7"/>
  <c r="AL334" i="7"/>
  <c r="AL335" i="7"/>
  <c r="AL336" i="7"/>
  <c r="AL337" i="7"/>
  <c r="AL338" i="7"/>
  <c r="AL339" i="7"/>
  <c r="AL340" i="7"/>
  <c r="AL341" i="7"/>
  <c r="AL342" i="7"/>
  <c r="AL343" i="7"/>
  <c r="AL344" i="7"/>
  <c r="AL345" i="7"/>
  <c r="AL346" i="7"/>
  <c r="U93" i="6"/>
  <c r="U94" i="6"/>
  <c r="U95" i="6"/>
  <c r="U96" i="6"/>
  <c r="U97" i="6"/>
  <c r="U98" i="6"/>
  <c r="U99" i="6"/>
  <c r="AL93" i="6"/>
  <c r="AL94" i="6"/>
  <c r="AL95" i="6"/>
  <c r="AL96" i="6"/>
  <c r="AL97" i="6"/>
  <c r="AL98" i="6"/>
  <c r="AL99" i="6"/>
  <c r="AG93" i="6"/>
  <c r="AG94" i="6"/>
  <c r="AG95" i="6"/>
  <c r="AG96" i="6"/>
  <c r="AG97" i="6"/>
  <c r="AG98" i="6"/>
  <c r="AG99" i="6"/>
  <c r="AG947" i="5"/>
  <c r="AG948" i="5"/>
  <c r="AG949" i="5"/>
  <c r="AG950" i="5"/>
  <c r="AG951" i="5"/>
  <c r="AG952" i="5"/>
  <c r="AG953" i="5"/>
  <c r="AG954" i="5"/>
  <c r="AG955" i="5"/>
  <c r="AG956" i="5"/>
  <c r="AG957" i="5"/>
  <c r="AG958" i="5"/>
  <c r="AG959" i="5"/>
  <c r="AG960" i="5"/>
  <c r="AG961" i="5"/>
  <c r="AG962" i="5"/>
  <c r="AG963" i="5"/>
  <c r="AG964" i="5"/>
  <c r="AG965" i="5"/>
  <c r="AG966" i="5"/>
  <c r="AG967" i="5"/>
  <c r="AG968" i="5"/>
  <c r="AG969" i="5"/>
  <c r="AG970" i="5"/>
  <c r="AG971" i="5"/>
  <c r="AG972" i="5"/>
  <c r="AG973" i="5"/>
  <c r="AG974" i="5"/>
  <c r="AG975" i="5"/>
  <c r="AG976" i="5"/>
  <c r="AG977" i="5"/>
  <c r="AG978" i="5"/>
  <c r="AG979" i="5"/>
  <c r="AG980" i="5"/>
  <c r="AG981" i="5"/>
  <c r="AG982" i="5"/>
  <c r="AG983" i="5"/>
  <c r="AG984" i="5"/>
  <c r="AG985" i="5"/>
  <c r="AG986" i="5"/>
  <c r="AG987" i="5"/>
  <c r="AG988" i="5"/>
  <c r="AG989" i="5"/>
  <c r="AG990" i="5"/>
  <c r="AG991" i="5"/>
  <c r="AG992" i="5"/>
  <c r="AG993" i="5"/>
  <c r="AG994" i="5"/>
  <c r="AG995" i="5"/>
  <c r="AG996" i="5"/>
  <c r="AG997" i="5"/>
  <c r="AG998" i="5"/>
  <c r="AG999" i="5"/>
  <c r="AG1000" i="5"/>
  <c r="AG1001" i="5"/>
  <c r="AG946" i="5"/>
  <c r="AL946" i="5"/>
  <c r="AL947" i="5"/>
  <c r="AL948" i="5"/>
  <c r="AL949" i="5"/>
  <c r="AL950" i="5"/>
  <c r="AL951" i="5"/>
  <c r="AL952" i="5"/>
  <c r="AL953" i="5"/>
  <c r="AL954" i="5"/>
  <c r="AL955" i="5"/>
  <c r="AL956" i="5"/>
  <c r="AL957" i="5"/>
  <c r="AL958" i="5"/>
  <c r="AL959" i="5"/>
  <c r="AL960" i="5"/>
  <c r="AL961" i="5"/>
  <c r="AL962" i="5"/>
  <c r="AL963" i="5"/>
  <c r="AL964" i="5"/>
  <c r="AL965" i="5"/>
  <c r="AL966" i="5"/>
  <c r="AL967" i="5"/>
  <c r="AL968" i="5"/>
  <c r="AL969" i="5"/>
  <c r="AL970" i="5"/>
  <c r="AL971" i="5"/>
  <c r="AL972" i="5"/>
  <c r="AL973" i="5"/>
  <c r="AL974" i="5"/>
  <c r="AL975" i="5"/>
  <c r="AL976" i="5"/>
  <c r="AL977" i="5"/>
  <c r="AL978" i="5"/>
  <c r="AL979" i="5"/>
  <c r="AL980" i="5"/>
  <c r="AL981" i="5"/>
  <c r="AL982" i="5"/>
  <c r="AL983" i="5"/>
  <c r="AL984" i="5"/>
  <c r="AL985" i="5"/>
  <c r="AL986" i="5"/>
  <c r="AL987" i="5"/>
  <c r="AL988" i="5"/>
  <c r="AL989" i="5"/>
  <c r="AL990" i="5"/>
  <c r="AL991" i="5"/>
  <c r="AL992" i="5"/>
  <c r="AL993" i="5"/>
  <c r="AL994" i="5"/>
  <c r="AL995" i="5"/>
  <c r="AL996" i="5"/>
  <c r="AL997" i="5"/>
  <c r="AL998" i="5"/>
  <c r="AL999" i="5"/>
  <c r="AL1000" i="5"/>
  <c r="AL1001" i="5"/>
  <c r="AL1002" i="5"/>
  <c r="AL1003" i="5"/>
  <c r="AL1004" i="5"/>
  <c r="AL1005" i="5"/>
  <c r="AL1006" i="5"/>
  <c r="AL1007" i="5"/>
  <c r="AL1008" i="5"/>
  <c r="AL1009" i="5"/>
  <c r="AL1010" i="5"/>
  <c r="AL1011" i="5"/>
  <c r="AL1012" i="5"/>
  <c r="AL1013" i="5"/>
  <c r="AL1014" i="5"/>
  <c r="AL1015" i="5"/>
  <c r="AL1016" i="5"/>
  <c r="AL1017" i="5"/>
  <c r="AL1018" i="5"/>
  <c r="AL1019" i="5"/>
  <c r="AL1020" i="5"/>
  <c r="AL1021" i="5"/>
  <c r="AL1022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10" i="5"/>
  <c r="U1011" i="5"/>
  <c r="U1012" i="5"/>
  <c r="U1013" i="5"/>
  <c r="U1014" i="5"/>
  <c r="U1015" i="5"/>
  <c r="U1016" i="5"/>
  <c r="U1017" i="5"/>
  <c r="U1018" i="5"/>
  <c r="U1019" i="5"/>
  <c r="U1020" i="5"/>
  <c r="U1021" i="5"/>
  <c r="U1022" i="5"/>
  <c r="AL325" i="8"/>
  <c r="AL326" i="8"/>
  <c r="AL327" i="8"/>
  <c r="AL328" i="8"/>
  <c r="AL329" i="8"/>
  <c r="AL330" i="8"/>
  <c r="AL331" i="8"/>
  <c r="AL332" i="8"/>
  <c r="AL333" i="8"/>
  <c r="AL334" i="8"/>
  <c r="AL335" i="8"/>
  <c r="AL336" i="8"/>
  <c r="AL337" i="8"/>
  <c r="AL338" i="8"/>
  <c r="AL339" i="8"/>
  <c r="AL340" i="8"/>
  <c r="AL341" i="8"/>
  <c r="AL342" i="8"/>
  <c r="AL343" i="8"/>
  <c r="AL344" i="8"/>
  <c r="AL345" i="8"/>
  <c r="AL346" i="8"/>
  <c r="AL347" i="8"/>
  <c r="AL348" i="8"/>
  <c r="AL349" i="8"/>
  <c r="AL350" i="8"/>
  <c r="AL351" i="8"/>
  <c r="AL352" i="8"/>
  <c r="AL353" i="8"/>
  <c r="AL354" i="8"/>
  <c r="AL355" i="8"/>
  <c r="AL356" i="8"/>
  <c r="AL357" i="8"/>
  <c r="AL358" i="8"/>
  <c r="AL359" i="8"/>
  <c r="AL360" i="8"/>
  <c r="AL361" i="8"/>
  <c r="AL362" i="8"/>
  <c r="AL363" i="8"/>
  <c r="AL364" i="8"/>
  <c r="AL365" i="8"/>
  <c r="AL366" i="8"/>
  <c r="AG325" i="8"/>
  <c r="AG326" i="8"/>
  <c r="AG327" i="8"/>
  <c r="AG328" i="8"/>
  <c r="AG329" i="8"/>
  <c r="AG330" i="8"/>
  <c r="AG331" i="8"/>
  <c r="AG332" i="8"/>
  <c r="AG333" i="8"/>
  <c r="AG334" i="8"/>
  <c r="AG335" i="8"/>
  <c r="AG336" i="8"/>
  <c r="AG337" i="8"/>
  <c r="AG338" i="8"/>
  <c r="AG339" i="8"/>
  <c r="AG340" i="8"/>
  <c r="AG341" i="8"/>
  <c r="AG342" i="8"/>
  <c r="AG343" i="8"/>
  <c r="AG344" i="8"/>
  <c r="AG345" i="8"/>
  <c r="AG346" i="8"/>
  <c r="AG347" i="8"/>
  <c r="AG348" i="8"/>
  <c r="AG349" i="8"/>
  <c r="AG350" i="8"/>
  <c r="AG351" i="8"/>
  <c r="AG352" i="8"/>
  <c r="AG353" i="8"/>
  <c r="AG354" i="8"/>
  <c r="AG355" i="8"/>
  <c r="AG356" i="8"/>
  <c r="AG357" i="8"/>
  <c r="AG358" i="8"/>
  <c r="AG359" i="8"/>
  <c r="AG360" i="8"/>
  <c r="AG361" i="8"/>
  <c r="AG362" i="8"/>
  <c r="AG363" i="8"/>
  <c r="AG364" i="8"/>
  <c r="AG365" i="8"/>
  <c r="AG366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U346" i="8"/>
  <c r="U347" i="8"/>
  <c r="U348" i="8"/>
  <c r="U349" i="8"/>
  <c r="U350" i="8"/>
  <c r="U351" i="8"/>
  <c r="U352" i="8"/>
  <c r="U353" i="8"/>
  <c r="U354" i="8"/>
  <c r="U355" i="8"/>
  <c r="U356" i="8"/>
  <c r="U357" i="8"/>
  <c r="U358" i="8"/>
  <c r="U359" i="8"/>
  <c r="U360" i="8"/>
  <c r="U361" i="8"/>
  <c r="U362" i="8"/>
  <c r="U363" i="8"/>
  <c r="U364" i="8"/>
  <c r="U365" i="8"/>
  <c r="U366" i="8"/>
  <c r="D10" i="10"/>
  <c r="C10" i="10"/>
  <c r="AL101" i="9"/>
  <c r="AL102" i="9"/>
  <c r="AL103" i="9"/>
  <c r="AL104" i="9"/>
  <c r="AL105" i="9"/>
  <c r="AL106" i="9"/>
  <c r="AL107" i="9"/>
  <c r="AL108" i="9"/>
  <c r="AL109" i="9"/>
  <c r="AL110" i="9"/>
  <c r="AL111" i="9"/>
  <c r="AL112" i="9"/>
  <c r="AL113" i="9"/>
  <c r="AL114" i="9"/>
  <c r="AL115" i="9"/>
  <c r="AL116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53" i="1"/>
  <c r="AG154" i="1"/>
  <c r="AG155" i="1"/>
  <c r="AG156" i="1"/>
  <c r="AG157" i="1"/>
  <c r="AG158" i="1"/>
  <c r="AG159" i="1"/>
  <c r="AG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53" i="1"/>
  <c r="AL306" i="7"/>
  <c r="AL307" i="7"/>
  <c r="AL308" i="7"/>
  <c r="AL309" i="7"/>
  <c r="AL310" i="7"/>
  <c r="AL311" i="7"/>
  <c r="AL312" i="7"/>
  <c r="AL313" i="7"/>
  <c r="AL314" i="7"/>
  <c r="AL315" i="7"/>
  <c r="AL316" i="7"/>
  <c r="AL317" i="7"/>
  <c r="AL318" i="7"/>
  <c r="AL319" i="7"/>
  <c r="AL320" i="7"/>
  <c r="AL321" i="7"/>
  <c r="AL322" i="7"/>
  <c r="AL323" i="7"/>
  <c r="AL324" i="7"/>
  <c r="AL325" i="7"/>
  <c r="AL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05" i="7"/>
  <c r="AL86" i="6"/>
  <c r="AL87" i="6"/>
  <c r="AL88" i="6"/>
  <c r="AL89" i="6"/>
  <c r="AL90" i="6"/>
  <c r="AL91" i="6"/>
  <c r="AL92" i="6"/>
  <c r="AG86" i="6"/>
  <c r="AG87" i="6"/>
  <c r="AG88" i="6"/>
  <c r="AG89" i="6"/>
  <c r="AG90" i="6"/>
  <c r="AG91" i="6"/>
  <c r="AG92" i="6"/>
  <c r="U86" i="6"/>
  <c r="U87" i="6"/>
  <c r="U88" i="6"/>
  <c r="U89" i="6"/>
  <c r="U90" i="6"/>
  <c r="U91" i="6"/>
  <c r="U92" i="6"/>
  <c r="AG869" i="5"/>
  <c r="AG870" i="5"/>
  <c r="AG871" i="5"/>
  <c r="AG872" i="5"/>
  <c r="AG873" i="5"/>
  <c r="AG874" i="5"/>
  <c r="AG875" i="5"/>
  <c r="AG876" i="5"/>
  <c r="AG877" i="5"/>
  <c r="AG878" i="5"/>
  <c r="AG879" i="5"/>
  <c r="AG880" i="5"/>
  <c r="AG881" i="5"/>
  <c r="AG882" i="5"/>
  <c r="AG883" i="5"/>
  <c r="AG884" i="5"/>
  <c r="AG885" i="5"/>
  <c r="AG886" i="5"/>
  <c r="AG887" i="5"/>
  <c r="AG888" i="5"/>
  <c r="AG889" i="5"/>
  <c r="AG890" i="5"/>
  <c r="AG891" i="5"/>
  <c r="AG892" i="5"/>
  <c r="AG893" i="5"/>
  <c r="AG894" i="5"/>
  <c r="AG895" i="5"/>
  <c r="AG896" i="5"/>
  <c r="AG897" i="5"/>
  <c r="AG898" i="5"/>
  <c r="AG899" i="5"/>
  <c r="AG900" i="5"/>
  <c r="AG901" i="5"/>
  <c r="AG902" i="5"/>
  <c r="AG903" i="5"/>
  <c r="AG904" i="5"/>
  <c r="AG905" i="5"/>
  <c r="AG906" i="5"/>
  <c r="AG907" i="5"/>
  <c r="AG908" i="5"/>
  <c r="AG909" i="5"/>
  <c r="AG910" i="5"/>
  <c r="AG911" i="5"/>
  <c r="AG912" i="5"/>
  <c r="AG913" i="5"/>
  <c r="AG914" i="5"/>
  <c r="AG915" i="5"/>
  <c r="AG916" i="5"/>
  <c r="AG917" i="5"/>
  <c r="AG918" i="5"/>
  <c r="AG919" i="5"/>
  <c r="AG920" i="5"/>
  <c r="AG921" i="5"/>
  <c r="AG922" i="5"/>
  <c r="AG923" i="5"/>
  <c r="AG924" i="5"/>
  <c r="AL869" i="5"/>
  <c r="AL870" i="5"/>
  <c r="AL871" i="5"/>
  <c r="AL872" i="5"/>
  <c r="AL873" i="5"/>
  <c r="AL874" i="5"/>
  <c r="AL875" i="5"/>
  <c r="AL876" i="5"/>
  <c r="AL877" i="5"/>
  <c r="AL878" i="5"/>
  <c r="AL879" i="5"/>
  <c r="AL880" i="5"/>
  <c r="AL881" i="5"/>
  <c r="AL882" i="5"/>
  <c r="AL883" i="5"/>
  <c r="AL884" i="5"/>
  <c r="AL885" i="5"/>
  <c r="AL886" i="5"/>
  <c r="AL887" i="5"/>
  <c r="AL888" i="5"/>
  <c r="AL889" i="5"/>
  <c r="AL890" i="5"/>
  <c r="AL891" i="5"/>
  <c r="AL892" i="5"/>
  <c r="AL893" i="5"/>
  <c r="AL894" i="5"/>
  <c r="AL895" i="5"/>
  <c r="AL896" i="5"/>
  <c r="AL897" i="5"/>
  <c r="AL898" i="5"/>
  <c r="AL899" i="5"/>
  <c r="AL900" i="5"/>
  <c r="AL901" i="5"/>
  <c r="AL902" i="5"/>
  <c r="AL903" i="5"/>
  <c r="AL904" i="5"/>
  <c r="AL905" i="5"/>
  <c r="AL906" i="5"/>
  <c r="AL907" i="5"/>
  <c r="AL908" i="5"/>
  <c r="AL909" i="5"/>
  <c r="AL910" i="5"/>
  <c r="AL911" i="5"/>
  <c r="AL912" i="5"/>
  <c r="AL913" i="5"/>
  <c r="AL914" i="5"/>
  <c r="AL915" i="5"/>
  <c r="AL916" i="5"/>
  <c r="AL917" i="5"/>
  <c r="AL918" i="5"/>
  <c r="AL919" i="5"/>
  <c r="AL920" i="5"/>
  <c r="AL921" i="5"/>
  <c r="AL922" i="5"/>
  <c r="AL923" i="5"/>
  <c r="AL924" i="5"/>
  <c r="AL925" i="5"/>
  <c r="AL926" i="5"/>
  <c r="AL927" i="5"/>
  <c r="AL928" i="5"/>
  <c r="AL929" i="5"/>
  <c r="AL930" i="5"/>
  <c r="AL931" i="5"/>
  <c r="AL932" i="5"/>
  <c r="AL933" i="5"/>
  <c r="AL934" i="5"/>
  <c r="AL935" i="5"/>
  <c r="AL936" i="5"/>
  <c r="AL937" i="5"/>
  <c r="AL938" i="5"/>
  <c r="AL939" i="5"/>
  <c r="AL940" i="5"/>
  <c r="AL941" i="5"/>
  <c r="AL942" i="5"/>
  <c r="AL943" i="5"/>
  <c r="AL944" i="5"/>
  <c r="AL945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AL283" i="8"/>
  <c r="AL284" i="8"/>
  <c r="AL285" i="8"/>
  <c r="AL286" i="8"/>
  <c r="AL287" i="8"/>
  <c r="AL288" i="8"/>
  <c r="AL289" i="8"/>
  <c r="AL290" i="8"/>
  <c r="AL291" i="8"/>
  <c r="AL292" i="8"/>
  <c r="AL293" i="8"/>
  <c r="AL294" i="8"/>
  <c r="AL295" i="8"/>
  <c r="AL296" i="8"/>
  <c r="AL297" i="8"/>
  <c r="AL298" i="8"/>
  <c r="AL299" i="8"/>
  <c r="AL300" i="8"/>
  <c r="AL301" i="8"/>
  <c r="AL302" i="8"/>
  <c r="AL303" i="8"/>
  <c r="AL304" i="8"/>
  <c r="AL305" i="8"/>
  <c r="AL306" i="8"/>
  <c r="AL307" i="8"/>
  <c r="AL308" i="8"/>
  <c r="AL309" i="8"/>
  <c r="AL310" i="8"/>
  <c r="AL311" i="8"/>
  <c r="AL312" i="8"/>
  <c r="AL313" i="8"/>
  <c r="AL314" i="8"/>
  <c r="AL315" i="8"/>
  <c r="AL316" i="8"/>
  <c r="AL317" i="8"/>
  <c r="AL318" i="8"/>
  <c r="AL319" i="8"/>
  <c r="AL320" i="8"/>
  <c r="AL321" i="8"/>
  <c r="AL322" i="8"/>
  <c r="AL323" i="8"/>
  <c r="AL324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G301" i="8"/>
  <c r="AG302" i="8"/>
  <c r="AG303" i="8"/>
  <c r="AG304" i="8"/>
  <c r="AG305" i="8"/>
  <c r="AG306" i="8"/>
  <c r="AG307" i="8"/>
  <c r="AG308" i="8"/>
  <c r="AG309" i="8"/>
  <c r="AG310" i="8"/>
  <c r="AG311" i="8"/>
  <c r="AG312" i="8"/>
  <c r="AG313" i="8"/>
  <c r="AG314" i="8"/>
  <c r="AG315" i="8"/>
  <c r="AG316" i="8"/>
  <c r="AG317" i="8"/>
  <c r="AG318" i="8"/>
  <c r="AG319" i="8"/>
  <c r="AG320" i="8"/>
  <c r="AG321" i="8"/>
  <c r="AG322" i="8"/>
  <c r="AG323" i="8"/>
  <c r="AG324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AL85" i="9"/>
  <c r="AL86" i="9"/>
  <c r="AL87" i="9"/>
  <c r="AL88" i="9"/>
  <c r="AL89" i="9"/>
  <c r="AL90" i="9"/>
  <c r="AL91" i="9"/>
  <c r="AL92" i="9"/>
  <c r="AL93" i="9"/>
  <c r="AL94" i="9"/>
  <c r="AL95" i="9"/>
  <c r="AL96" i="9"/>
  <c r="AL97" i="9"/>
  <c r="AL98" i="9"/>
  <c r="AL99" i="9"/>
  <c r="AL100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G139" i="1"/>
  <c r="AG140" i="1"/>
  <c r="AG141" i="1"/>
  <c r="AG142" i="1"/>
  <c r="AG143" i="1"/>
  <c r="AG144" i="1"/>
  <c r="AG145" i="1"/>
  <c r="AL282" i="7"/>
  <c r="AL283" i="7"/>
  <c r="AL284" i="7"/>
  <c r="AL285" i="7"/>
  <c r="AL286" i="7"/>
  <c r="AL287" i="7"/>
  <c r="AL288" i="7"/>
  <c r="AL289" i="7"/>
  <c r="AL290" i="7"/>
  <c r="AL291" i="7"/>
  <c r="AL292" i="7"/>
  <c r="AL293" i="7"/>
  <c r="AL294" i="7"/>
  <c r="AL295" i="7"/>
  <c r="AL296" i="7"/>
  <c r="AL297" i="7"/>
  <c r="AL298" i="7"/>
  <c r="AL299" i="7"/>
  <c r="AL300" i="7"/>
  <c r="AL301" i="7"/>
  <c r="AL302" i="7"/>
  <c r="AL303" i="7"/>
  <c r="AL304" i="7"/>
  <c r="AG282" i="7"/>
  <c r="AG283" i="7"/>
  <c r="AG284" i="7"/>
  <c r="AG285" i="7"/>
  <c r="AG286" i="7"/>
  <c r="AG287" i="7"/>
  <c r="AG288" i="7"/>
  <c r="AG290" i="7"/>
  <c r="U282" i="7"/>
  <c r="U283" i="7"/>
  <c r="U284" i="7"/>
  <c r="U285" i="7"/>
  <c r="U286" i="7"/>
  <c r="U287" i="7"/>
  <c r="U288" i="7"/>
  <c r="U289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79" i="6"/>
  <c r="U80" i="6"/>
  <c r="U81" i="6"/>
  <c r="U82" i="6"/>
  <c r="U83" i="6"/>
  <c r="U84" i="6"/>
  <c r="U85" i="6"/>
  <c r="AL79" i="6"/>
  <c r="AL80" i="6"/>
  <c r="AL81" i="6"/>
  <c r="AL82" i="6"/>
  <c r="AL83" i="6"/>
  <c r="AL84" i="6"/>
  <c r="AL85" i="6"/>
  <c r="AG79" i="6"/>
  <c r="AG80" i="6"/>
  <c r="AG81" i="6"/>
  <c r="AG82" i="6"/>
  <c r="AG83" i="6"/>
  <c r="AG84" i="6"/>
  <c r="AG85" i="6"/>
  <c r="AL791" i="5"/>
  <c r="AL792" i="5"/>
  <c r="AL793" i="5"/>
  <c r="AL794" i="5"/>
  <c r="AL795" i="5"/>
  <c r="AL796" i="5"/>
  <c r="AL797" i="5"/>
  <c r="AL798" i="5"/>
  <c r="AL799" i="5"/>
  <c r="AL800" i="5"/>
  <c r="AL801" i="5"/>
  <c r="AL802" i="5"/>
  <c r="AL803" i="5"/>
  <c r="AL804" i="5"/>
  <c r="AL805" i="5"/>
  <c r="AL806" i="5"/>
  <c r="AL807" i="5"/>
  <c r="AL808" i="5"/>
  <c r="AL809" i="5"/>
  <c r="AL810" i="5"/>
  <c r="AL811" i="5"/>
  <c r="AL812" i="5"/>
  <c r="AL813" i="5"/>
  <c r="AL814" i="5"/>
  <c r="AL815" i="5"/>
  <c r="AL816" i="5"/>
  <c r="AL817" i="5"/>
  <c r="AL818" i="5"/>
  <c r="AL819" i="5"/>
  <c r="AL820" i="5"/>
  <c r="AL821" i="5"/>
  <c r="AL822" i="5"/>
  <c r="AL823" i="5"/>
  <c r="AL824" i="5"/>
  <c r="AL825" i="5"/>
  <c r="AL826" i="5"/>
  <c r="AL827" i="5"/>
  <c r="AL828" i="5"/>
  <c r="AL829" i="5"/>
  <c r="AL830" i="5"/>
  <c r="AL831" i="5"/>
  <c r="AL832" i="5"/>
  <c r="AL833" i="5"/>
  <c r="AL834" i="5"/>
  <c r="AL835" i="5"/>
  <c r="AL836" i="5"/>
  <c r="AL837" i="5"/>
  <c r="AL838" i="5"/>
  <c r="AL839" i="5"/>
  <c r="AL840" i="5"/>
  <c r="AL841" i="5"/>
  <c r="AL842" i="5"/>
  <c r="AL843" i="5"/>
  <c r="AL844" i="5"/>
  <c r="AL845" i="5"/>
  <c r="AL846" i="5"/>
  <c r="AL847" i="5"/>
  <c r="AL848" i="5"/>
  <c r="AL849" i="5"/>
  <c r="AL850" i="5"/>
  <c r="AL851" i="5"/>
  <c r="AL852" i="5"/>
  <c r="AL853" i="5"/>
  <c r="AL854" i="5"/>
  <c r="AL855" i="5"/>
  <c r="AL856" i="5"/>
  <c r="AL857" i="5"/>
  <c r="AL858" i="5"/>
  <c r="AL859" i="5"/>
  <c r="AL860" i="5"/>
  <c r="AL861" i="5"/>
  <c r="AL862" i="5"/>
  <c r="AL863" i="5"/>
  <c r="AL864" i="5"/>
  <c r="AL865" i="5"/>
  <c r="AL866" i="5"/>
  <c r="AL867" i="5"/>
  <c r="AL868" i="5"/>
  <c r="AG791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AG792" i="5"/>
  <c r="AG793" i="5"/>
  <c r="AG794" i="5"/>
  <c r="AG795" i="5"/>
  <c r="AG796" i="5"/>
  <c r="AG797" i="5"/>
  <c r="AG798" i="5"/>
  <c r="AG799" i="5"/>
  <c r="AG800" i="5"/>
  <c r="AG801" i="5"/>
  <c r="AG802" i="5"/>
  <c r="AG803" i="5"/>
  <c r="AG804" i="5"/>
  <c r="AG805" i="5"/>
  <c r="AG806" i="5"/>
  <c r="AG807" i="5"/>
  <c r="AG808" i="5"/>
  <c r="AG809" i="5"/>
  <c r="AG810" i="5"/>
  <c r="AG811" i="5"/>
  <c r="AG812" i="5"/>
  <c r="AG813" i="5"/>
  <c r="AG814" i="5"/>
  <c r="AG815" i="5"/>
  <c r="AG816" i="5"/>
  <c r="AG817" i="5"/>
  <c r="AG818" i="5"/>
  <c r="AG819" i="5"/>
  <c r="AG820" i="5"/>
  <c r="AG821" i="5"/>
  <c r="AG822" i="5"/>
  <c r="AG823" i="5"/>
  <c r="AG824" i="5"/>
  <c r="AG825" i="5"/>
  <c r="AG826" i="5"/>
  <c r="AG827" i="5"/>
  <c r="AG828" i="5"/>
  <c r="AG829" i="5"/>
  <c r="AG830" i="5"/>
  <c r="AG831" i="5"/>
  <c r="AG832" i="5"/>
  <c r="AG833" i="5"/>
  <c r="AG834" i="5"/>
  <c r="AG835" i="5"/>
  <c r="AG836" i="5"/>
  <c r="AG837" i="5"/>
  <c r="AG838" i="5"/>
  <c r="AG839" i="5"/>
  <c r="AG840" i="5"/>
  <c r="AG841" i="5"/>
  <c r="AG842" i="5"/>
  <c r="AG843" i="5"/>
  <c r="AG844" i="5"/>
  <c r="AG845" i="5"/>
  <c r="AG846" i="5"/>
  <c r="AL241" i="8"/>
  <c r="AL242" i="8"/>
  <c r="AL243" i="8"/>
  <c r="AL244" i="8"/>
  <c r="AL245" i="8"/>
  <c r="AL246" i="8"/>
  <c r="AL247" i="8"/>
  <c r="AL248" i="8"/>
  <c r="AL249" i="8"/>
  <c r="AL250" i="8"/>
  <c r="AL251" i="8"/>
  <c r="AL252" i="8"/>
  <c r="AL253" i="8"/>
  <c r="AL254" i="8"/>
  <c r="AL255" i="8"/>
  <c r="AL256" i="8"/>
  <c r="AL257" i="8"/>
  <c r="AL258" i="8"/>
  <c r="AL259" i="8"/>
  <c r="AL260" i="8"/>
  <c r="AL261" i="8"/>
  <c r="AL262" i="8"/>
  <c r="AL263" i="8"/>
  <c r="AL264" i="8"/>
  <c r="AL265" i="8"/>
  <c r="AL266" i="8"/>
  <c r="AL267" i="8"/>
  <c r="AL268" i="8"/>
  <c r="AL269" i="8"/>
  <c r="AL270" i="8"/>
  <c r="AL271" i="8"/>
  <c r="AL272" i="8"/>
  <c r="AL273" i="8"/>
  <c r="AL274" i="8"/>
  <c r="AL275" i="8"/>
  <c r="AL276" i="8"/>
  <c r="AL277" i="8"/>
  <c r="AL278" i="8"/>
  <c r="AL279" i="8"/>
  <c r="AL280" i="8"/>
  <c r="AL281" i="8"/>
  <c r="AL282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AL68" i="9"/>
  <c r="AL69" i="9"/>
  <c r="AL70" i="9"/>
  <c r="AL71" i="9"/>
  <c r="AL72" i="9"/>
  <c r="AL73" i="9"/>
  <c r="AL74" i="9"/>
  <c r="AL75" i="9"/>
  <c r="AL76" i="9"/>
  <c r="AL77" i="9"/>
  <c r="AL78" i="9"/>
  <c r="AL79" i="9"/>
  <c r="AL80" i="9"/>
  <c r="AL81" i="9"/>
  <c r="AL82" i="9"/>
  <c r="AL83" i="9"/>
  <c r="AL84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G126" i="1"/>
  <c r="AG127" i="1"/>
  <c r="AG128" i="1"/>
  <c r="AG129" i="1"/>
  <c r="AG130" i="1"/>
  <c r="AG131" i="1"/>
  <c r="AG125" i="1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AL255" i="7"/>
  <c r="AL256" i="7"/>
  <c r="AL257" i="7"/>
  <c r="AL258" i="7"/>
  <c r="AL259" i="7"/>
  <c r="AL260" i="7"/>
  <c r="AL261" i="7"/>
  <c r="AL262" i="7"/>
  <c r="AL263" i="7"/>
  <c r="AL264" i="7"/>
  <c r="AL265" i="7"/>
  <c r="AL266" i="7"/>
  <c r="AL267" i="7"/>
  <c r="AL268" i="7"/>
  <c r="AL269" i="7"/>
  <c r="AL270" i="7"/>
  <c r="AL271" i="7"/>
  <c r="AL272" i="7"/>
  <c r="AL273" i="7"/>
  <c r="AL274" i="7"/>
  <c r="AL275" i="7"/>
  <c r="AL276" i="7"/>
  <c r="AL277" i="7"/>
  <c r="AL278" i="7"/>
  <c r="AL279" i="7"/>
  <c r="AL280" i="7"/>
  <c r="AL281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55" i="7"/>
  <c r="U67" i="6"/>
  <c r="U68" i="6"/>
  <c r="U69" i="6"/>
  <c r="U70" i="6"/>
  <c r="U71" i="6"/>
  <c r="U72" i="6"/>
  <c r="U73" i="6"/>
  <c r="U74" i="6"/>
  <c r="U75" i="6"/>
  <c r="U76" i="6"/>
  <c r="U77" i="6"/>
  <c r="U78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02" i="5"/>
  <c r="AG703" i="5"/>
  <c r="AG704" i="5"/>
  <c r="AG705" i="5"/>
  <c r="AG706" i="5"/>
  <c r="AG707" i="5"/>
  <c r="AG708" i="5"/>
  <c r="AG709" i="5"/>
  <c r="AG710" i="5"/>
  <c r="AG711" i="5"/>
  <c r="AG712" i="5"/>
  <c r="AG713" i="5"/>
  <c r="AG714" i="5"/>
  <c r="AG715" i="5"/>
  <c r="AG716" i="5"/>
  <c r="AG717" i="5"/>
  <c r="AG718" i="5"/>
  <c r="AG719" i="5"/>
  <c r="AG720" i="5"/>
  <c r="AG721" i="5"/>
  <c r="AG722" i="5"/>
  <c r="AG723" i="5"/>
  <c r="AG724" i="5"/>
  <c r="AG725" i="5"/>
  <c r="AG726" i="5"/>
  <c r="AG727" i="5"/>
  <c r="AG728" i="5"/>
  <c r="AG729" i="5"/>
  <c r="AG730" i="5"/>
  <c r="AG731" i="5"/>
  <c r="AG732" i="5"/>
  <c r="AG733" i="5"/>
  <c r="AG734" i="5"/>
  <c r="AG735" i="5"/>
  <c r="AG736" i="5"/>
  <c r="AG737" i="5"/>
  <c r="AG738" i="5"/>
  <c r="AG739" i="5"/>
  <c r="AG740" i="5"/>
  <c r="AG741" i="5"/>
  <c r="AG742" i="5"/>
  <c r="AG743" i="5"/>
  <c r="AG744" i="5"/>
  <c r="AG745" i="5"/>
  <c r="AG746" i="5"/>
  <c r="AG747" i="5"/>
  <c r="AG748" i="5"/>
  <c r="AG749" i="5"/>
  <c r="AG750" i="5"/>
  <c r="AG751" i="5"/>
  <c r="AG752" i="5"/>
  <c r="AG753" i="5"/>
  <c r="AG754" i="5"/>
  <c r="AG755" i="5"/>
  <c r="AG756" i="5"/>
  <c r="AG757" i="5"/>
  <c r="AG758" i="5"/>
  <c r="AG759" i="5"/>
  <c r="AG760" i="5"/>
  <c r="AG761" i="5"/>
  <c r="AG762" i="5"/>
  <c r="AG763" i="5"/>
  <c r="AG764" i="5"/>
  <c r="AG765" i="5"/>
  <c r="AG766" i="5"/>
  <c r="AL702" i="5"/>
  <c r="AL703" i="5"/>
  <c r="AL704" i="5"/>
  <c r="AL705" i="5"/>
  <c r="AL706" i="5"/>
  <c r="AL707" i="5"/>
  <c r="AL708" i="5"/>
  <c r="AL709" i="5"/>
  <c r="AL710" i="5"/>
  <c r="AL711" i="5"/>
  <c r="AL712" i="5"/>
  <c r="AL713" i="5"/>
  <c r="AL714" i="5"/>
  <c r="AL715" i="5"/>
  <c r="AL716" i="5"/>
  <c r="AL717" i="5"/>
  <c r="AL718" i="5"/>
  <c r="AL719" i="5"/>
  <c r="AL720" i="5"/>
  <c r="AL721" i="5"/>
  <c r="AL722" i="5"/>
  <c r="AL723" i="5"/>
  <c r="AL724" i="5"/>
  <c r="AL725" i="5"/>
  <c r="AL726" i="5"/>
  <c r="AL727" i="5"/>
  <c r="AL728" i="5"/>
  <c r="AL729" i="5"/>
  <c r="AL730" i="5"/>
  <c r="AL731" i="5"/>
  <c r="AL732" i="5"/>
  <c r="AL733" i="5"/>
  <c r="AL734" i="5"/>
  <c r="AL735" i="5"/>
  <c r="AL736" i="5"/>
  <c r="AL737" i="5"/>
  <c r="AL738" i="5"/>
  <c r="AL739" i="5"/>
  <c r="AL740" i="5"/>
  <c r="AL741" i="5"/>
  <c r="AL742" i="5"/>
  <c r="AL743" i="5"/>
  <c r="AL744" i="5"/>
  <c r="AL745" i="5"/>
  <c r="AL746" i="5"/>
  <c r="AL747" i="5"/>
  <c r="AL748" i="5"/>
  <c r="AL749" i="5"/>
  <c r="AL750" i="5"/>
  <c r="AL751" i="5"/>
  <c r="AL752" i="5"/>
  <c r="AL753" i="5"/>
  <c r="AL754" i="5"/>
  <c r="AL755" i="5"/>
  <c r="AL756" i="5"/>
  <c r="AL757" i="5"/>
  <c r="AL758" i="5"/>
  <c r="AL759" i="5"/>
  <c r="AL760" i="5"/>
  <c r="AL761" i="5"/>
  <c r="AL762" i="5"/>
  <c r="AL763" i="5"/>
  <c r="AL764" i="5"/>
  <c r="AL765" i="5"/>
  <c r="AL766" i="5"/>
  <c r="AL767" i="5"/>
  <c r="AL768" i="5"/>
  <c r="AL769" i="5"/>
  <c r="AL770" i="5"/>
  <c r="AL771" i="5"/>
  <c r="AL772" i="5"/>
  <c r="AL773" i="5"/>
  <c r="AL774" i="5"/>
  <c r="AL775" i="5"/>
  <c r="AL776" i="5"/>
  <c r="AL777" i="5"/>
  <c r="AL778" i="5"/>
  <c r="AL779" i="5"/>
  <c r="AL780" i="5"/>
  <c r="AL781" i="5"/>
  <c r="AL782" i="5"/>
  <c r="AL783" i="5"/>
  <c r="AL784" i="5"/>
  <c r="AL785" i="5"/>
  <c r="AL786" i="5"/>
  <c r="AL787" i="5"/>
  <c r="AL788" i="5"/>
  <c r="AL789" i="5"/>
  <c r="AL790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AL199" i="8"/>
  <c r="AL200" i="8"/>
  <c r="AL201" i="8"/>
  <c r="AL202" i="8"/>
  <c r="AL203" i="8"/>
  <c r="AL204" i="8"/>
  <c r="AL205" i="8"/>
  <c r="AL206" i="8"/>
  <c r="AL207" i="8"/>
  <c r="AL208" i="8"/>
  <c r="AL209" i="8"/>
  <c r="AL210" i="8"/>
  <c r="AL211" i="8"/>
  <c r="AL212" i="8"/>
  <c r="AL213" i="8"/>
  <c r="AL214" i="8"/>
  <c r="AL215" i="8"/>
  <c r="AL216" i="8"/>
  <c r="AL217" i="8"/>
  <c r="AL218" i="8"/>
  <c r="AL219" i="8"/>
  <c r="AL220" i="8"/>
  <c r="AL221" i="8"/>
  <c r="AL222" i="8"/>
  <c r="AL223" i="8"/>
  <c r="AL224" i="8"/>
  <c r="AL225" i="8"/>
  <c r="AL226" i="8"/>
  <c r="AL227" i="8"/>
  <c r="AL228" i="8"/>
  <c r="AL229" i="8"/>
  <c r="AL230" i="8"/>
  <c r="AL231" i="8"/>
  <c r="AL232" i="8"/>
  <c r="AL233" i="8"/>
  <c r="AL234" i="8"/>
  <c r="AL235" i="8"/>
  <c r="AL236" i="8"/>
  <c r="AL237" i="8"/>
  <c r="AL238" i="8"/>
  <c r="AL239" i="8"/>
  <c r="AL240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AL54" i="9"/>
  <c r="AL55" i="9"/>
  <c r="AL56" i="9"/>
  <c r="AL57" i="9"/>
  <c r="AL58" i="9"/>
  <c r="AL59" i="9"/>
  <c r="AL60" i="9"/>
  <c r="AL61" i="9"/>
  <c r="AL62" i="9"/>
  <c r="AL63" i="9"/>
  <c r="AL64" i="9"/>
  <c r="AL65" i="9"/>
  <c r="AL66" i="9"/>
  <c r="AL67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G111" i="1"/>
  <c r="AG112" i="1"/>
  <c r="AG113" i="1"/>
  <c r="AG114" i="1"/>
  <c r="AG115" i="1"/>
  <c r="AG116" i="1"/>
  <c r="AG117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AL227" i="7"/>
  <c r="AL228" i="7"/>
  <c r="AL229" i="7"/>
  <c r="AL230" i="7"/>
  <c r="AL231" i="7"/>
  <c r="AL232" i="7"/>
  <c r="AL233" i="7"/>
  <c r="AL234" i="7"/>
  <c r="AL235" i="7"/>
  <c r="AL236" i="7"/>
  <c r="AL237" i="7"/>
  <c r="AL238" i="7"/>
  <c r="AL239" i="7"/>
  <c r="AL240" i="7"/>
  <c r="AL241" i="7"/>
  <c r="AL242" i="7"/>
  <c r="AL243" i="7"/>
  <c r="AL244" i="7"/>
  <c r="AL245" i="7"/>
  <c r="AL246" i="7"/>
  <c r="AL247" i="7"/>
  <c r="AL248" i="7"/>
  <c r="AL249" i="7"/>
  <c r="AL250" i="7"/>
  <c r="AL251" i="7"/>
  <c r="AL252" i="7"/>
  <c r="AL253" i="7"/>
  <c r="AL254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L60" i="6"/>
  <c r="AL61" i="6"/>
  <c r="AL62" i="6"/>
  <c r="AL63" i="6"/>
  <c r="AL64" i="6"/>
  <c r="AL65" i="6"/>
  <c r="AL66" i="6"/>
  <c r="AG60" i="6"/>
  <c r="AG61" i="6"/>
  <c r="AG62" i="6"/>
  <c r="AG63" i="6"/>
  <c r="AG64" i="6"/>
  <c r="AG65" i="6"/>
  <c r="AG66" i="6"/>
  <c r="U60" i="6"/>
  <c r="U61" i="6"/>
  <c r="U62" i="6"/>
  <c r="U63" i="6"/>
  <c r="U64" i="6"/>
  <c r="U65" i="6"/>
  <c r="U66" i="6"/>
  <c r="AL625" i="5"/>
  <c r="AL626" i="5"/>
  <c r="AL627" i="5"/>
  <c r="AL628" i="5"/>
  <c r="AL629" i="5"/>
  <c r="AL630" i="5"/>
  <c r="AL631" i="5"/>
  <c r="AL632" i="5"/>
  <c r="AL633" i="5"/>
  <c r="AL634" i="5"/>
  <c r="AL635" i="5"/>
  <c r="AL636" i="5"/>
  <c r="AL637" i="5"/>
  <c r="AL638" i="5"/>
  <c r="AL639" i="5"/>
  <c r="AL640" i="5"/>
  <c r="AL641" i="5"/>
  <c r="AL642" i="5"/>
  <c r="AL643" i="5"/>
  <c r="AL644" i="5"/>
  <c r="AL645" i="5"/>
  <c r="AL646" i="5"/>
  <c r="AL647" i="5"/>
  <c r="AL648" i="5"/>
  <c r="AL649" i="5"/>
  <c r="AL650" i="5"/>
  <c r="AL651" i="5"/>
  <c r="AL652" i="5"/>
  <c r="AL653" i="5"/>
  <c r="AL654" i="5"/>
  <c r="AL655" i="5"/>
  <c r="AL656" i="5"/>
  <c r="AL657" i="5"/>
  <c r="AL658" i="5"/>
  <c r="AL659" i="5"/>
  <c r="AL660" i="5"/>
  <c r="AL661" i="5"/>
  <c r="AL662" i="5"/>
  <c r="AL663" i="5"/>
  <c r="AL664" i="5"/>
  <c r="AL665" i="5"/>
  <c r="AL666" i="5"/>
  <c r="AL667" i="5"/>
  <c r="AL668" i="5"/>
  <c r="AL669" i="5"/>
  <c r="AL670" i="5"/>
  <c r="AL671" i="5"/>
  <c r="AL672" i="5"/>
  <c r="AL673" i="5"/>
  <c r="AL674" i="5"/>
  <c r="AL675" i="5"/>
  <c r="AL676" i="5"/>
  <c r="AL677" i="5"/>
  <c r="AL678" i="5"/>
  <c r="AL679" i="5"/>
  <c r="AL680" i="5"/>
  <c r="AL681" i="5"/>
  <c r="AL682" i="5"/>
  <c r="AL683" i="5"/>
  <c r="AL684" i="5"/>
  <c r="AL685" i="5"/>
  <c r="AL686" i="5"/>
  <c r="AL687" i="5"/>
  <c r="AL688" i="5"/>
  <c r="AL689" i="5"/>
  <c r="AL690" i="5"/>
  <c r="AL691" i="5"/>
  <c r="AL692" i="5"/>
  <c r="AL693" i="5"/>
  <c r="AL694" i="5"/>
  <c r="AL695" i="5"/>
  <c r="AL696" i="5"/>
  <c r="AL697" i="5"/>
  <c r="AL698" i="5"/>
  <c r="AL699" i="5"/>
  <c r="AL700" i="5"/>
  <c r="AL701" i="5"/>
  <c r="AL624" i="5"/>
  <c r="AG625" i="5"/>
  <c r="AG626" i="5"/>
  <c r="AG627" i="5"/>
  <c r="AG628" i="5"/>
  <c r="AG629" i="5"/>
  <c r="AG630" i="5"/>
  <c r="AG631" i="5"/>
  <c r="AG632" i="5"/>
  <c r="AG633" i="5"/>
  <c r="AG634" i="5"/>
  <c r="AG635" i="5"/>
  <c r="AG636" i="5"/>
  <c r="AG637" i="5"/>
  <c r="AG638" i="5"/>
  <c r="AG639" i="5"/>
  <c r="AG640" i="5"/>
  <c r="AG641" i="5"/>
  <c r="AG642" i="5"/>
  <c r="AG643" i="5"/>
  <c r="AG644" i="5"/>
  <c r="AG645" i="5"/>
  <c r="AG646" i="5"/>
  <c r="AG647" i="5"/>
  <c r="AG648" i="5"/>
  <c r="AG649" i="5"/>
  <c r="AG650" i="5"/>
  <c r="AG651" i="5"/>
  <c r="AG652" i="5"/>
  <c r="AG653" i="5"/>
  <c r="AG654" i="5"/>
  <c r="AG655" i="5"/>
  <c r="AG656" i="5"/>
  <c r="AG657" i="5"/>
  <c r="AG658" i="5"/>
  <c r="AG659" i="5"/>
  <c r="AG660" i="5"/>
  <c r="AG661" i="5"/>
  <c r="AG662" i="5"/>
  <c r="AG663" i="5"/>
  <c r="AG664" i="5"/>
  <c r="AG665" i="5"/>
  <c r="AG666" i="5"/>
  <c r="AG667" i="5"/>
  <c r="AG668" i="5"/>
  <c r="AG669" i="5"/>
  <c r="AG670" i="5"/>
  <c r="AG671" i="5"/>
  <c r="AG672" i="5"/>
  <c r="AG673" i="5"/>
  <c r="AG674" i="5"/>
  <c r="AG675" i="5"/>
  <c r="AG676" i="5"/>
  <c r="AG677" i="5"/>
  <c r="AG678" i="5"/>
  <c r="AG679" i="5"/>
  <c r="AG680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8" i="8"/>
  <c r="AL189" i="8"/>
  <c r="AL190" i="8"/>
  <c r="AL191" i="8"/>
  <c r="AL192" i="8"/>
  <c r="AL193" i="8"/>
  <c r="AL194" i="8"/>
  <c r="AL195" i="8"/>
  <c r="AL196" i="8"/>
  <c r="AL197" i="8"/>
  <c r="AL198" i="8"/>
  <c r="AL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AL40" i="9"/>
  <c r="AL41" i="9"/>
  <c r="AL42" i="9"/>
  <c r="AL43" i="9"/>
  <c r="AL44" i="9"/>
  <c r="AL45" i="9"/>
  <c r="AL46" i="9"/>
  <c r="AL47" i="9"/>
  <c r="AL48" i="9"/>
  <c r="AL49" i="9"/>
  <c r="AL50" i="9"/>
  <c r="AL51" i="9"/>
  <c r="AL52" i="9"/>
  <c r="AL53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G104" i="1"/>
  <c r="AG105" i="1"/>
  <c r="AG106" i="1"/>
  <c r="AG107" i="1"/>
  <c r="AG108" i="1"/>
  <c r="AG109" i="1"/>
  <c r="AG110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L199" i="7"/>
  <c r="AL200" i="7"/>
  <c r="AL201" i="7"/>
  <c r="AL202" i="7"/>
  <c r="AL203" i="7"/>
  <c r="AL204" i="7"/>
  <c r="AL205" i="7"/>
  <c r="AL206" i="7"/>
  <c r="AL207" i="7"/>
  <c r="AL208" i="7"/>
  <c r="AL209" i="7"/>
  <c r="AL210" i="7"/>
  <c r="AL211" i="7"/>
  <c r="AL212" i="7"/>
  <c r="AL213" i="7"/>
  <c r="AL214" i="7"/>
  <c r="AL215" i="7"/>
  <c r="AL216" i="7"/>
  <c r="AL217" i="7"/>
  <c r="AL218" i="7"/>
  <c r="AL219" i="7"/>
  <c r="AL220" i="7"/>
  <c r="AL221" i="7"/>
  <c r="AL222" i="7"/>
  <c r="AL223" i="7"/>
  <c r="AL224" i="7"/>
  <c r="AL225" i="7"/>
  <c r="AL226" i="7"/>
  <c r="AL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AL54" i="6"/>
  <c r="AL53" i="6"/>
  <c r="AL55" i="6"/>
  <c r="AL56" i="6"/>
  <c r="AL57" i="6"/>
  <c r="AL58" i="6"/>
  <c r="AL59" i="6"/>
  <c r="AG53" i="6"/>
  <c r="AG54" i="6"/>
  <c r="AG55" i="6"/>
  <c r="AG56" i="6"/>
  <c r="AG57" i="6"/>
  <c r="AG58" i="6"/>
  <c r="AG59" i="6"/>
  <c r="U53" i="6"/>
  <c r="U54" i="6"/>
  <c r="U55" i="6"/>
  <c r="U56" i="6"/>
  <c r="U57" i="6"/>
  <c r="U58" i="6"/>
  <c r="U59" i="6"/>
  <c r="AG471" i="5"/>
  <c r="AG472" i="5"/>
  <c r="AG473" i="5"/>
  <c r="AG474" i="5"/>
  <c r="AG475" i="5"/>
  <c r="AG476" i="5"/>
  <c r="AG477" i="5"/>
  <c r="AG478" i="5"/>
  <c r="AG479" i="5"/>
  <c r="AG480" i="5"/>
  <c r="AG481" i="5"/>
  <c r="AG482" i="5"/>
  <c r="AG483" i="5"/>
  <c r="AG484" i="5"/>
  <c r="AG485" i="5"/>
  <c r="AG486" i="5"/>
  <c r="AG487" i="5"/>
  <c r="AG488" i="5"/>
  <c r="AG489" i="5"/>
  <c r="AG490" i="5"/>
  <c r="AG491" i="5"/>
  <c r="AG492" i="5"/>
  <c r="AG493" i="5"/>
  <c r="AG494" i="5"/>
  <c r="AG495" i="5"/>
  <c r="AG496" i="5"/>
  <c r="AG497" i="5"/>
  <c r="AG498" i="5"/>
  <c r="AG499" i="5"/>
  <c r="AG500" i="5"/>
  <c r="AG501" i="5"/>
  <c r="AG502" i="5"/>
  <c r="AG503" i="5"/>
  <c r="AG504" i="5"/>
  <c r="AG505" i="5"/>
  <c r="AG506" i="5"/>
  <c r="AG507" i="5"/>
  <c r="AG508" i="5"/>
  <c r="AG509" i="5"/>
  <c r="AG510" i="5"/>
  <c r="AG511" i="5"/>
  <c r="AG512" i="5"/>
  <c r="AG513" i="5"/>
  <c r="AG514" i="5"/>
  <c r="AG515" i="5"/>
  <c r="AG516" i="5"/>
  <c r="AG517" i="5"/>
  <c r="AG518" i="5"/>
  <c r="AG519" i="5"/>
  <c r="AG520" i="5"/>
  <c r="AG521" i="5"/>
  <c r="AG522" i="5"/>
  <c r="AG523" i="5"/>
  <c r="AG524" i="5"/>
  <c r="AG525" i="5"/>
  <c r="AG526" i="5"/>
  <c r="AG569" i="5"/>
  <c r="AG570" i="5"/>
  <c r="AG571" i="5"/>
  <c r="AG572" i="5"/>
  <c r="AG573" i="5"/>
  <c r="AG574" i="5"/>
  <c r="AG575" i="5"/>
  <c r="AG576" i="5"/>
  <c r="AG577" i="5"/>
  <c r="AG578" i="5"/>
  <c r="AG579" i="5"/>
  <c r="AG580" i="5"/>
  <c r="AG581" i="5"/>
  <c r="AG582" i="5"/>
  <c r="AG583" i="5"/>
  <c r="AG584" i="5"/>
  <c r="AG585" i="5"/>
  <c r="AG586" i="5"/>
  <c r="AG587" i="5"/>
  <c r="AG588" i="5"/>
  <c r="AG589" i="5"/>
  <c r="AG590" i="5"/>
  <c r="AG591" i="5"/>
  <c r="AG592" i="5"/>
  <c r="AG593" i="5"/>
  <c r="AG594" i="5"/>
  <c r="AG595" i="5"/>
  <c r="AG596" i="5"/>
  <c r="AG597" i="5"/>
  <c r="AG598" i="5"/>
  <c r="AG599" i="5"/>
  <c r="AG600" i="5"/>
  <c r="AG601" i="5"/>
  <c r="AG602" i="5"/>
  <c r="AG603" i="5"/>
  <c r="AG604" i="5"/>
  <c r="AG605" i="5"/>
  <c r="AG606" i="5"/>
  <c r="AG607" i="5"/>
  <c r="AG608" i="5"/>
  <c r="AG609" i="5"/>
  <c r="AG610" i="5"/>
  <c r="AG611" i="5"/>
  <c r="AG612" i="5"/>
  <c r="AG613" i="5"/>
  <c r="AG614" i="5"/>
  <c r="AG615" i="5"/>
  <c r="AG616" i="5"/>
  <c r="AG617" i="5"/>
  <c r="AG618" i="5"/>
  <c r="AG619" i="5"/>
  <c r="AG620" i="5"/>
  <c r="AG621" i="5"/>
  <c r="AG622" i="5"/>
  <c r="AG623" i="5"/>
  <c r="AG624" i="5"/>
  <c r="AL548" i="5"/>
  <c r="AL549" i="5"/>
  <c r="AL550" i="5"/>
  <c r="AL551" i="5"/>
  <c r="AL552" i="5"/>
  <c r="AL553" i="5"/>
  <c r="AL554" i="5"/>
  <c r="AL555" i="5"/>
  <c r="AL556" i="5"/>
  <c r="AL557" i="5"/>
  <c r="AL558" i="5"/>
  <c r="AL559" i="5"/>
  <c r="AL560" i="5"/>
  <c r="AL561" i="5"/>
  <c r="AL562" i="5"/>
  <c r="AL563" i="5"/>
  <c r="AL564" i="5"/>
  <c r="AL565" i="5"/>
  <c r="AL566" i="5"/>
  <c r="AL567" i="5"/>
  <c r="AL568" i="5"/>
  <c r="AL569" i="5"/>
  <c r="AL570" i="5"/>
  <c r="AL571" i="5"/>
  <c r="AL572" i="5"/>
  <c r="AL573" i="5"/>
  <c r="AL574" i="5"/>
  <c r="AL575" i="5"/>
  <c r="AL576" i="5"/>
  <c r="AL577" i="5"/>
  <c r="AL578" i="5"/>
  <c r="AL579" i="5"/>
  <c r="AL580" i="5"/>
  <c r="AL581" i="5"/>
  <c r="AL582" i="5"/>
  <c r="AL583" i="5"/>
  <c r="AL584" i="5"/>
  <c r="AL585" i="5"/>
  <c r="AL586" i="5"/>
  <c r="AL587" i="5"/>
  <c r="AL588" i="5"/>
  <c r="AL589" i="5"/>
  <c r="AL590" i="5"/>
  <c r="AL591" i="5"/>
  <c r="AL592" i="5"/>
  <c r="AL593" i="5"/>
  <c r="AL594" i="5"/>
  <c r="AL595" i="5"/>
  <c r="AL596" i="5"/>
  <c r="AL597" i="5"/>
  <c r="AL598" i="5"/>
  <c r="AL599" i="5"/>
  <c r="AL600" i="5"/>
  <c r="AL601" i="5"/>
  <c r="AL602" i="5"/>
  <c r="AL603" i="5"/>
  <c r="AL604" i="5"/>
  <c r="AL605" i="5"/>
  <c r="AL606" i="5"/>
  <c r="AL607" i="5"/>
  <c r="AL608" i="5"/>
  <c r="AL609" i="5"/>
  <c r="AL610" i="5"/>
  <c r="AL611" i="5"/>
  <c r="AL612" i="5"/>
  <c r="AL613" i="5"/>
  <c r="AL614" i="5"/>
  <c r="AL615" i="5"/>
  <c r="AL616" i="5"/>
  <c r="AL617" i="5"/>
  <c r="AL618" i="5"/>
  <c r="AL619" i="5"/>
  <c r="AL620" i="5"/>
  <c r="AL621" i="5"/>
  <c r="AL622" i="5"/>
  <c r="AL623" i="5"/>
  <c r="AL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L26" i="9"/>
  <c r="AL27" i="9"/>
  <c r="AL28" i="9"/>
  <c r="AL29" i="9"/>
  <c r="AL30" i="9"/>
  <c r="AL31" i="9"/>
  <c r="AL32" i="9"/>
  <c r="AL33" i="9"/>
  <c r="AL34" i="9"/>
  <c r="AL35" i="9"/>
  <c r="AL36" i="9"/>
  <c r="AL37" i="9"/>
  <c r="AL38" i="9"/>
  <c r="AL39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G84" i="1"/>
  <c r="AG85" i="1"/>
  <c r="AG86" i="1"/>
  <c r="AG87" i="1"/>
  <c r="AG88" i="1"/>
  <c r="AG89" i="1"/>
  <c r="AG83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AL171" i="7"/>
  <c r="AL172" i="7"/>
  <c r="AL173" i="7"/>
  <c r="AL174" i="7"/>
  <c r="AL175" i="7"/>
  <c r="AL176" i="7"/>
  <c r="AL177" i="7"/>
  <c r="AL178" i="7"/>
  <c r="AL179" i="7"/>
  <c r="AL180" i="7"/>
  <c r="AL181" i="7"/>
  <c r="AL182" i="7"/>
  <c r="AL183" i="7"/>
  <c r="AL184" i="7"/>
  <c r="AL185" i="7"/>
  <c r="AL186" i="7"/>
  <c r="AL187" i="7"/>
  <c r="AL188" i="7"/>
  <c r="AL189" i="7"/>
  <c r="AL190" i="7"/>
  <c r="AL191" i="7"/>
  <c r="AL192" i="7"/>
  <c r="AL193" i="7"/>
  <c r="AL194" i="7"/>
  <c r="AL195" i="7"/>
  <c r="AL196" i="7"/>
  <c r="AL197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AL46" i="6"/>
  <c r="AL47" i="6"/>
  <c r="AL48" i="6"/>
  <c r="AL49" i="6"/>
  <c r="AL50" i="6"/>
  <c r="AL51" i="6"/>
  <c r="AL52" i="6"/>
  <c r="AG46" i="6"/>
  <c r="AG47" i="6"/>
  <c r="AG48" i="6"/>
  <c r="AG49" i="6"/>
  <c r="AG50" i="6"/>
  <c r="AG51" i="6"/>
  <c r="AG52" i="6"/>
  <c r="U46" i="6"/>
  <c r="U47" i="6"/>
  <c r="U48" i="6"/>
  <c r="U49" i="6"/>
  <c r="U50" i="6"/>
  <c r="U51" i="6"/>
  <c r="U52" i="6"/>
  <c r="AL471" i="5"/>
  <c r="AL472" i="5"/>
  <c r="AL473" i="5"/>
  <c r="AL474" i="5"/>
  <c r="AL475" i="5"/>
  <c r="AL476" i="5"/>
  <c r="AL477" i="5"/>
  <c r="AL478" i="5"/>
  <c r="AL479" i="5"/>
  <c r="AL480" i="5"/>
  <c r="AL481" i="5"/>
  <c r="AL482" i="5"/>
  <c r="AL483" i="5"/>
  <c r="AL484" i="5"/>
  <c r="AL485" i="5"/>
  <c r="AL486" i="5"/>
  <c r="AL487" i="5"/>
  <c r="AL488" i="5"/>
  <c r="AL489" i="5"/>
  <c r="AL490" i="5"/>
  <c r="AL491" i="5"/>
  <c r="AL492" i="5"/>
  <c r="AL493" i="5"/>
  <c r="AL494" i="5"/>
  <c r="AL495" i="5"/>
  <c r="AL496" i="5"/>
  <c r="AL497" i="5"/>
  <c r="AL498" i="5"/>
  <c r="AL499" i="5"/>
  <c r="AL500" i="5"/>
  <c r="AL501" i="5"/>
  <c r="AL502" i="5"/>
  <c r="AL503" i="5"/>
  <c r="AL504" i="5"/>
  <c r="AL505" i="5"/>
  <c r="AL506" i="5"/>
  <c r="AL507" i="5"/>
  <c r="AL508" i="5"/>
  <c r="AL509" i="5"/>
  <c r="AL510" i="5"/>
  <c r="AL511" i="5"/>
  <c r="AL512" i="5"/>
  <c r="AL513" i="5"/>
  <c r="AL514" i="5"/>
  <c r="AL515" i="5"/>
  <c r="AL516" i="5"/>
  <c r="AL517" i="5"/>
  <c r="AL518" i="5"/>
  <c r="AL519" i="5"/>
  <c r="AL520" i="5"/>
  <c r="AL521" i="5"/>
  <c r="AL522" i="5"/>
  <c r="AL523" i="5"/>
  <c r="AL524" i="5"/>
  <c r="AL525" i="5"/>
  <c r="AL526" i="5"/>
  <c r="AL527" i="5"/>
  <c r="AL528" i="5"/>
  <c r="AL529" i="5"/>
  <c r="AL530" i="5"/>
  <c r="AL531" i="5"/>
  <c r="AL532" i="5"/>
  <c r="AL533" i="5"/>
  <c r="AL534" i="5"/>
  <c r="AL535" i="5"/>
  <c r="AL536" i="5"/>
  <c r="AL537" i="5"/>
  <c r="AL538" i="5"/>
  <c r="AL539" i="5"/>
  <c r="AL540" i="5"/>
  <c r="AL541" i="5"/>
  <c r="AL542" i="5"/>
  <c r="AL543" i="5"/>
  <c r="AL544" i="5"/>
  <c r="AL545" i="5"/>
  <c r="AL546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72" i="8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G75" i="1"/>
  <c r="AG74" i="1"/>
  <c r="AG73" i="1"/>
  <c r="AG72" i="1"/>
  <c r="AG71" i="1"/>
  <c r="AG70" i="1"/>
  <c r="AG69" i="1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43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AL143" i="7"/>
  <c r="AL144" i="7"/>
  <c r="AL145" i="7"/>
  <c r="AL146" i="7"/>
  <c r="AL147" i="7"/>
  <c r="AL148" i="7"/>
  <c r="AL149" i="7"/>
  <c r="AL150" i="7"/>
  <c r="AL151" i="7"/>
  <c r="AL152" i="7"/>
  <c r="AL153" i="7"/>
  <c r="AL154" i="7"/>
  <c r="AL155" i="7"/>
  <c r="AL156" i="7"/>
  <c r="AL157" i="7"/>
  <c r="AL158" i="7"/>
  <c r="AL159" i="7"/>
  <c r="AL160" i="7"/>
  <c r="AL161" i="7"/>
  <c r="AL162" i="7"/>
  <c r="AL163" i="7"/>
  <c r="AL164" i="7"/>
  <c r="AL165" i="7"/>
  <c r="AL166" i="7"/>
  <c r="AL167" i="7"/>
  <c r="AL168" i="7"/>
  <c r="AL169" i="7"/>
  <c r="AL170" i="7"/>
  <c r="U39" i="6"/>
  <c r="U40" i="6"/>
  <c r="U41" i="6"/>
  <c r="U42" i="6"/>
  <c r="U43" i="6"/>
  <c r="U44" i="6"/>
  <c r="U45" i="6"/>
  <c r="AL39" i="6"/>
  <c r="AL40" i="6"/>
  <c r="AL41" i="6"/>
  <c r="AL42" i="6"/>
  <c r="AL43" i="6"/>
  <c r="AL44" i="6"/>
  <c r="AL45" i="6"/>
  <c r="AG39" i="6"/>
  <c r="AG40" i="6"/>
  <c r="AG41" i="6"/>
  <c r="AG42" i="6"/>
  <c r="AG43" i="6"/>
  <c r="AG44" i="6"/>
  <c r="AG45" i="6"/>
  <c r="AG395" i="5"/>
  <c r="AG396" i="5"/>
  <c r="AG397" i="5"/>
  <c r="AG398" i="5"/>
  <c r="AG399" i="5"/>
  <c r="AG400" i="5"/>
  <c r="AG401" i="5"/>
  <c r="AG402" i="5"/>
  <c r="AG403" i="5"/>
  <c r="AG404" i="5"/>
  <c r="AG405" i="5"/>
  <c r="AG406" i="5"/>
  <c r="AG407" i="5"/>
  <c r="AG408" i="5"/>
  <c r="AG409" i="5"/>
  <c r="AG410" i="5"/>
  <c r="AG411" i="5"/>
  <c r="AG412" i="5"/>
  <c r="AG413" i="5"/>
  <c r="AG414" i="5"/>
  <c r="AG415" i="5"/>
  <c r="AG416" i="5"/>
  <c r="AG417" i="5"/>
  <c r="AG418" i="5"/>
  <c r="AG419" i="5"/>
  <c r="AG420" i="5"/>
  <c r="AG421" i="5"/>
  <c r="AG422" i="5"/>
  <c r="AG423" i="5"/>
  <c r="AG424" i="5"/>
  <c r="AG425" i="5"/>
  <c r="AG426" i="5"/>
  <c r="AG427" i="5"/>
  <c r="AG428" i="5"/>
  <c r="AG429" i="5"/>
  <c r="AG430" i="5"/>
  <c r="AG431" i="5"/>
  <c r="AG432" i="5"/>
  <c r="AG433" i="5"/>
  <c r="AG434" i="5"/>
  <c r="AG435" i="5"/>
  <c r="AG436" i="5"/>
  <c r="AG437" i="5"/>
  <c r="AG438" i="5"/>
  <c r="AG439" i="5"/>
  <c r="AG440" i="5"/>
  <c r="AG441" i="5"/>
  <c r="AG442" i="5"/>
  <c r="AG443" i="5"/>
  <c r="AG444" i="5"/>
  <c r="AG445" i="5"/>
  <c r="AG446" i="5"/>
  <c r="AG447" i="5"/>
  <c r="AG448" i="5"/>
  <c r="AG449" i="5"/>
  <c r="AG394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AL394" i="5"/>
  <c r="AL395" i="5"/>
  <c r="AL396" i="5"/>
  <c r="AL397" i="5"/>
  <c r="AL398" i="5"/>
  <c r="AL399" i="5"/>
  <c r="AL400" i="5"/>
  <c r="AL401" i="5"/>
  <c r="AL402" i="5"/>
  <c r="AL403" i="5"/>
  <c r="AL404" i="5"/>
  <c r="AL405" i="5"/>
  <c r="AL406" i="5"/>
  <c r="AL407" i="5"/>
  <c r="AL408" i="5"/>
  <c r="AL409" i="5"/>
  <c r="AL410" i="5"/>
  <c r="AL411" i="5"/>
  <c r="AL412" i="5"/>
  <c r="AL413" i="5"/>
  <c r="AL414" i="5"/>
  <c r="AL415" i="5"/>
  <c r="AL416" i="5"/>
  <c r="AL417" i="5"/>
  <c r="AL418" i="5"/>
  <c r="AL419" i="5"/>
  <c r="AL420" i="5"/>
  <c r="AL421" i="5"/>
  <c r="AL422" i="5"/>
  <c r="AL423" i="5"/>
  <c r="AL424" i="5"/>
  <c r="AL425" i="5"/>
  <c r="AL426" i="5"/>
  <c r="AL427" i="5"/>
  <c r="AL428" i="5"/>
  <c r="AL429" i="5"/>
  <c r="AL430" i="5"/>
  <c r="AL431" i="5"/>
  <c r="AL432" i="5"/>
  <c r="AL433" i="5"/>
  <c r="AL434" i="5"/>
  <c r="AL435" i="5"/>
  <c r="AL436" i="5"/>
  <c r="AL437" i="5"/>
  <c r="AL438" i="5"/>
  <c r="AL439" i="5"/>
  <c r="AL440" i="5"/>
  <c r="AL441" i="5"/>
  <c r="AL442" i="5"/>
  <c r="AL443" i="5"/>
  <c r="AL444" i="5"/>
  <c r="AL445" i="5"/>
  <c r="AL446" i="5"/>
  <c r="AL447" i="5"/>
  <c r="AL448" i="5"/>
  <c r="AL449" i="5"/>
  <c r="AL450" i="5"/>
  <c r="AL451" i="5"/>
  <c r="AL452" i="5"/>
  <c r="AL453" i="5"/>
  <c r="AL454" i="5"/>
  <c r="AL455" i="5"/>
  <c r="AL456" i="5"/>
  <c r="AL457" i="5"/>
  <c r="AL458" i="5"/>
  <c r="AL459" i="5"/>
  <c r="AL460" i="5"/>
  <c r="AL461" i="5"/>
  <c r="AL462" i="5"/>
  <c r="AL463" i="5"/>
  <c r="AL464" i="5"/>
  <c r="AL465" i="5"/>
  <c r="AL466" i="5"/>
  <c r="AL467" i="5"/>
  <c r="AL468" i="5"/>
  <c r="AL469" i="5"/>
  <c r="AL470" i="5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L7" i="9"/>
  <c r="AL4" i="9"/>
  <c r="AL5" i="9"/>
  <c r="AL6" i="9"/>
  <c r="AL8" i="9"/>
  <c r="AL9" i="9"/>
  <c r="AL10" i="9"/>
  <c r="AL11" i="9"/>
  <c r="AL3" i="9"/>
  <c r="AG4" i="9"/>
  <c r="AG5" i="9"/>
  <c r="AG6" i="9"/>
  <c r="AG7" i="9"/>
  <c r="AG8" i="9"/>
  <c r="AG9" i="9"/>
  <c r="AG10" i="9"/>
  <c r="AG11" i="9"/>
  <c r="AG3" i="9"/>
  <c r="U4" i="9"/>
  <c r="U5" i="9"/>
  <c r="U6" i="9"/>
  <c r="U7" i="9"/>
  <c r="U8" i="9"/>
  <c r="U9" i="9"/>
  <c r="U10" i="9"/>
  <c r="U11" i="9"/>
  <c r="U3" i="9"/>
  <c r="AL59" i="1"/>
  <c r="AL60" i="1"/>
  <c r="AL61" i="1"/>
  <c r="AL62" i="1"/>
  <c r="AL63" i="1"/>
  <c r="AL64" i="1"/>
  <c r="AL65" i="1"/>
  <c r="AL66" i="1"/>
  <c r="AL67" i="1"/>
  <c r="AL68" i="1"/>
  <c r="AG60" i="1"/>
  <c r="AG61" i="1"/>
  <c r="AG62" i="1"/>
  <c r="AG63" i="1"/>
  <c r="AG59" i="1"/>
  <c r="U59" i="1"/>
  <c r="U60" i="1"/>
  <c r="U61" i="1"/>
  <c r="U62" i="1"/>
  <c r="U63" i="1"/>
  <c r="U64" i="1"/>
  <c r="U65" i="1"/>
  <c r="U66" i="1"/>
  <c r="U67" i="1"/>
  <c r="U68" i="1"/>
  <c r="AL124" i="7"/>
  <c r="AL123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137" i="7"/>
  <c r="AL138" i="7"/>
  <c r="AL139" i="7"/>
  <c r="AL140" i="7"/>
  <c r="AL141" i="7"/>
  <c r="AL142" i="7"/>
  <c r="AG124" i="7"/>
  <c r="AG125" i="7"/>
  <c r="AG126" i="7"/>
  <c r="AG127" i="7"/>
  <c r="AG128" i="7"/>
  <c r="AG129" i="7"/>
  <c r="AG130" i="7"/>
  <c r="AG131" i="7"/>
  <c r="AG132" i="7"/>
  <c r="AG123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AL35" i="6"/>
  <c r="AL34" i="6"/>
  <c r="AL36" i="6"/>
  <c r="AL37" i="6"/>
  <c r="AL38" i="6"/>
  <c r="AG34" i="6"/>
  <c r="AG35" i="6"/>
  <c r="AG36" i="6"/>
  <c r="AG37" i="6"/>
  <c r="AG38" i="6"/>
  <c r="U34" i="6"/>
  <c r="U35" i="6"/>
  <c r="U36" i="6"/>
  <c r="U37" i="6"/>
  <c r="U38" i="6"/>
  <c r="AG340" i="5"/>
  <c r="AG341" i="5"/>
  <c r="AG342" i="5"/>
  <c r="AG343" i="5"/>
  <c r="AG344" i="5"/>
  <c r="AG345" i="5"/>
  <c r="AG346" i="5"/>
  <c r="AG347" i="5"/>
  <c r="AG348" i="5"/>
  <c r="AG349" i="5"/>
  <c r="AG350" i="5"/>
  <c r="AG351" i="5"/>
  <c r="AG352" i="5"/>
  <c r="AG353" i="5"/>
  <c r="AG354" i="5"/>
  <c r="AG355" i="5"/>
  <c r="AG356" i="5"/>
  <c r="AG357" i="5"/>
  <c r="AG358" i="5"/>
  <c r="AG359" i="5"/>
  <c r="AG360" i="5"/>
  <c r="AG361" i="5"/>
  <c r="AG362" i="5"/>
  <c r="AG363" i="5"/>
  <c r="AG364" i="5"/>
  <c r="AG365" i="5"/>
  <c r="AG366" i="5"/>
  <c r="AG367" i="5"/>
  <c r="AG368" i="5"/>
  <c r="AG369" i="5"/>
  <c r="AG370" i="5"/>
  <c r="AG371" i="5"/>
  <c r="AG372" i="5"/>
  <c r="AG373" i="5"/>
  <c r="AG374" i="5"/>
  <c r="AG375" i="5"/>
  <c r="AG376" i="5"/>
  <c r="AG377" i="5"/>
  <c r="AG378" i="5"/>
  <c r="AG339" i="5"/>
  <c r="AG329" i="5"/>
  <c r="AL339" i="5"/>
  <c r="AL340" i="5"/>
  <c r="AL341" i="5"/>
  <c r="AL342" i="5"/>
  <c r="AL343" i="5"/>
  <c r="AL344" i="5"/>
  <c r="AL345" i="5"/>
  <c r="AL346" i="5"/>
  <c r="AL347" i="5"/>
  <c r="AL348" i="5"/>
  <c r="AL349" i="5"/>
  <c r="AL350" i="5"/>
  <c r="AL351" i="5"/>
  <c r="AL352" i="5"/>
  <c r="AL353" i="5"/>
  <c r="AL354" i="5"/>
  <c r="AL355" i="5"/>
  <c r="AL356" i="5"/>
  <c r="AL357" i="5"/>
  <c r="AL358" i="5"/>
  <c r="AL359" i="5"/>
  <c r="AL360" i="5"/>
  <c r="AL361" i="5"/>
  <c r="AL362" i="5"/>
  <c r="AL363" i="5"/>
  <c r="AL364" i="5"/>
  <c r="AL365" i="5"/>
  <c r="AL366" i="5"/>
  <c r="AL367" i="5"/>
  <c r="AL368" i="5"/>
  <c r="AL369" i="5"/>
  <c r="AL370" i="5"/>
  <c r="AL371" i="5"/>
  <c r="AL372" i="5"/>
  <c r="AL373" i="5"/>
  <c r="AL374" i="5"/>
  <c r="AL375" i="5"/>
  <c r="AL376" i="5"/>
  <c r="AL377" i="5"/>
  <c r="AL378" i="5"/>
  <c r="AL379" i="5"/>
  <c r="AL380" i="5"/>
  <c r="AL381" i="5"/>
  <c r="AL382" i="5"/>
  <c r="AL383" i="5"/>
  <c r="AL384" i="5"/>
  <c r="AL385" i="5"/>
  <c r="AL386" i="5"/>
  <c r="AL387" i="5"/>
  <c r="AL388" i="5"/>
  <c r="AL389" i="5"/>
  <c r="AL390" i="5"/>
  <c r="AL391" i="5"/>
  <c r="AL392" i="5"/>
  <c r="AL393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AL25" i="8"/>
  <c r="AL26" i="8"/>
  <c r="AL27" i="8"/>
  <c r="AL28" i="8"/>
  <c r="AL29" i="8"/>
  <c r="AL24" i="8"/>
  <c r="AG25" i="8"/>
  <c r="AG26" i="8"/>
  <c r="AG27" i="8"/>
  <c r="AG28" i="8"/>
  <c r="AG29" i="8"/>
  <c r="U25" i="8"/>
  <c r="U26" i="8"/>
  <c r="U27" i="8"/>
  <c r="U28" i="8"/>
  <c r="U29" i="8"/>
  <c r="AL112" i="7"/>
  <c r="AL113" i="7"/>
  <c r="AL114" i="7"/>
  <c r="AL115" i="7"/>
  <c r="AL116" i="7"/>
  <c r="AL117" i="7"/>
  <c r="AL118" i="7"/>
  <c r="AL119" i="7"/>
  <c r="AL120" i="7"/>
  <c r="AL121" i="7"/>
  <c r="AL122" i="7"/>
  <c r="AL111" i="7"/>
  <c r="AG111" i="7"/>
  <c r="AG112" i="7"/>
  <c r="AG113" i="7"/>
  <c r="AG114" i="7"/>
  <c r="AG115" i="7"/>
  <c r="AG116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AL54" i="1"/>
  <c r="AL55" i="1"/>
  <c r="AL56" i="1"/>
  <c r="AL57" i="1"/>
  <c r="AL58" i="1"/>
  <c r="AL53" i="1"/>
  <c r="AG53" i="1"/>
  <c r="AG54" i="1"/>
  <c r="AG55" i="1"/>
  <c r="U53" i="1"/>
  <c r="U54" i="1"/>
  <c r="U55" i="1"/>
  <c r="U56" i="1"/>
  <c r="U57" i="1"/>
  <c r="U58" i="1"/>
  <c r="AL32" i="6"/>
  <c r="AL33" i="6"/>
  <c r="AL31" i="6"/>
  <c r="AG31" i="6"/>
  <c r="AG32" i="6"/>
  <c r="AG33" i="6"/>
  <c r="U31" i="6"/>
  <c r="U32" i="6"/>
  <c r="U33" i="6"/>
  <c r="AL331" i="5"/>
  <c r="AL307" i="5"/>
  <c r="AL308" i="5"/>
  <c r="AL309" i="5"/>
  <c r="AL310" i="5"/>
  <c r="AL311" i="5"/>
  <c r="AL312" i="5"/>
  <c r="AL313" i="5"/>
  <c r="AL314" i="5"/>
  <c r="AL315" i="5"/>
  <c r="AL316" i="5"/>
  <c r="AL317" i="5"/>
  <c r="AL318" i="5"/>
  <c r="AL319" i="5"/>
  <c r="AL320" i="5"/>
  <c r="AL321" i="5"/>
  <c r="AL322" i="5"/>
  <c r="AL323" i="5"/>
  <c r="AL324" i="5"/>
  <c r="AL325" i="5"/>
  <c r="AL326" i="5"/>
  <c r="AL327" i="5"/>
  <c r="AL328" i="5"/>
  <c r="AL329" i="5"/>
  <c r="AL330" i="5"/>
  <c r="AL332" i="5"/>
  <c r="AL333" i="5"/>
  <c r="AL334" i="5"/>
  <c r="AL335" i="5"/>
  <c r="AL336" i="5"/>
  <c r="AL337" i="5"/>
  <c r="AL338" i="5"/>
  <c r="AL306" i="5"/>
  <c r="AG306" i="5"/>
  <c r="AG307" i="5"/>
  <c r="AG308" i="5"/>
  <c r="AG309" i="5"/>
  <c r="AG310" i="5"/>
  <c r="AG311" i="5"/>
  <c r="AG312" i="5"/>
  <c r="AG313" i="5"/>
  <c r="AG314" i="5"/>
  <c r="AG315" i="5"/>
  <c r="AG316" i="5"/>
  <c r="AG317" i="5"/>
  <c r="AG318" i="5"/>
  <c r="AG319" i="5"/>
  <c r="AG320" i="5"/>
  <c r="AG321" i="5"/>
  <c r="AG322" i="5"/>
  <c r="AG323" i="5"/>
  <c r="AG324" i="5"/>
  <c r="AG325" i="5"/>
  <c r="AG326" i="5"/>
  <c r="AG327" i="5"/>
  <c r="AG328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AL23" i="8"/>
  <c r="AL22" i="8"/>
  <c r="AG22" i="8"/>
  <c r="AG23" i="8"/>
  <c r="AG24" i="8"/>
  <c r="U22" i="8"/>
  <c r="U23" i="8"/>
  <c r="U24" i="8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43" i="1"/>
  <c r="U41" i="1"/>
  <c r="U42" i="1"/>
  <c r="U44" i="1"/>
  <c r="U45" i="1"/>
  <c r="U46" i="1"/>
  <c r="U47" i="1"/>
  <c r="U48" i="1"/>
  <c r="U49" i="1"/>
  <c r="U50" i="1"/>
  <c r="U51" i="1"/>
  <c r="U52" i="1"/>
  <c r="AG48" i="1"/>
  <c r="AG49" i="1"/>
  <c r="AG50" i="1"/>
  <c r="AG51" i="1"/>
  <c r="AG52" i="1"/>
  <c r="AG47" i="1"/>
  <c r="AG35" i="1"/>
  <c r="AG36" i="1"/>
  <c r="AG37" i="1"/>
  <c r="AG38" i="1"/>
  <c r="AG39" i="1"/>
  <c r="AG40" i="1"/>
  <c r="U29" i="1"/>
  <c r="U30" i="1"/>
  <c r="U31" i="1"/>
  <c r="U32" i="1"/>
  <c r="U33" i="1"/>
  <c r="U34" i="1"/>
  <c r="U35" i="1"/>
  <c r="U36" i="1"/>
  <c r="U37" i="1"/>
  <c r="U38" i="1"/>
  <c r="U39" i="1"/>
  <c r="U40" i="1"/>
  <c r="U25" i="6"/>
  <c r="U26" i="6"/>
  <c r="U27" i="6"/>
  <c r="U28" i="6"/>
  <c r="U29" i="6"/>
  <c r="U30" i="6"/>
  <c r="AG25" i="6"/>
  <c r="AG26" i="6"/>
  <c r="AG27" i="6"/>
  <c r="AG28" i="6"/>
  <c r="AG29" i="6"/>
  <c r="AG30" i="6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239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G301" i="5"/>
  <c r="AG302" i="5"/>
  <c r="AG303" i="5"/>
  <c r="AG304" i="5"/>
  <c r="AG305" i="5"/>
  <c r="AG218" i="5"/>
  <c r="AG16" i="8"/>
  <c r="AG17" i="8"/>
  <c r="AG18" i="8"/>
  <c r="AG19" i="8"/>
  <c r="AG20" i="8"/>
  <c r="AG21" i="8"/>
  <c r="U16" i="8"/>
  <c r="U17" i="8"/>
  <c r="U18" i="8"/>
  <c r="U19" i="8"/>
  <c r="U20" i="8"/>
  <c r="U21" i="8"/>
  <c r="U15" i="8"/>
  <c r="AG35" i="7"/>
  <c r="AG36" i="7"/>
  <c r="AG37" i="7"/>
  <c r="AG38" i="7"/>
  <c r="AG39" i="7"/>
  <c r="AG40" i="7"/>
  <c r="AG41" i="7"/>
  <c r="AG42" i="7"/>
  <c r="AG43" i="7"/>
  <c r="AG44" i="7"/>
  <c r="AG45" i="7"/>
  <c r="AG46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U75" i="7"/>
  <c r="AL73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6" i="7"/>
  <c r="U77" i="7"/>
  <c r="U78" i="7"/>
  <c r="U79" i="7"/>
  <c r="U80" i="7"/>
  <c r="U81" i="7"/>
  <c r="U82" i="7"/>
  <c r="U83" i="7"/>
  <c r="U84" i="7"/>
  <c r="U85" i="7"/>
  <c r="U86" i="7"/>
  <c r="U15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G15" i="1"/>
  <c r="AG16" i="1"/>
  <c r="AG17" i="1"/>
  <c r="AG18" i="1"/>
  <c r="AG19" i="1"/>
  <c r="AG20" i="1"/>
  <c r="AG21" i="1"/>
  <c r="U10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AL22" i="6"/>
  <c r="AL18" i="6"/>
  <c r="AL19" i="6"/>
  <c r="AL20" i="6"/>
  <c r="AL21" i="6"/>
  <c r="AL23" i="6"/>
  <c r="AL2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4" i="6"/>
  <c r="AG18" i="6"/>
  <c r="AG19" i="6"/>
  <c r="AG20" i="6"/>
  <c r="AG21" i="6"/>
  <c r="AG22" i="6"/>
  <c r="AG23" i="6"/>
  <c r="AG24" i="6"/>
  <c r="U18" i="6"/>
  <c r="U19" i="6"/>
  <c r="U20" i="6"/>
  <c r="U21" i="6"/>
  <c r="U22" i="6"/>
  <c r="U23" i="6"/>
  <c r="U24" i="6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AG9" i="8"/>
  <c r="AG10" i="8"/>
  <c r="AG11" i="8"/>
  <c r="AG12" i="8"/>
  <c r="AG13" i="8"/>
  <c r="AG14" i="8"/>
  <c r="AG15" i="8"/>
  <c r="AG8" i="8"/>
  <c r="U9" i="8"/>
  <c r="U10" i="8"/>
  <c r="U11" i="8"/>
  <c r="U12" i="8"/>
  <c r="U13" i="8"/>
  <c r="U14" i="8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AL4" i="1"/>
  <c r="AL5" i="1"/>
  <c r="AL6" i="1"/>
  <c r="AL7" i="1"/>
  <c r="AL8" i="1"/>
  <c r="AL9" i="1"/>
  <c r="AL10" i="1"/>
  <c r="AL11" i="1"/>
  <c r="AL12" i="1"/>
  <c r="AL13" i="1"/>
  <c r="AG4" i="1"/>
  <c r="AG5" i="1"/>
  <c r="AG6" i="1"/>
  <c r="AG7" i="1"/>
  <c r="AG8" i="1"/>
  <c r="AG9" i="1"/>
  <c r="U4" i="1"/>
  <c r="U5" i="1"/>
  <c r="U6" i="1"/>
  <c r="U7" i="1"/>
  <c r="U8" i="1"/>
  <c r="U9" i="1"/>
  <c r="U11" i="1"/>
  <c r="U12" i="1"/>
  <c r="U13" i="1"/>
  <c r="U14" i="1"/>
  <c r="AG12" i="6"/>
  <c r="AG13" i="6"/>
  <c r="AG14" i="6"/>
  <c r="AG15" i="6"/>
  <c r="AG16" i="6"/>
  <c r="AG17" i="6"/>
  <c r="U12" i="6"/>
  <c r="U13" i="6"/>
  <c r="U14" i="6"/>
  <c r="U15" i="6"/>
  <c r="U16" i="6"/>
  <c r="U17" i="6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153" i="5"/>
  <c r="AL154" i="5"/>
  <c r="AL155" i="5"/>
  <c r="AL156" i="5"/>
  <c r="AL157" i="5"/>
  <c r="AL158" i="5"/>
  <c r="AL159" i="5"/>
  <c r="AL160" i="5"/>
  <c r="AL161" i="5"/>
  <c r="AL162" i="5"/>
  <c r="AG124" i="5"/>
  <c r="AG123" i="5"/>
  <c r="AG125" i="5"/>
  <c r="AG126" i="5"/>
  <c r="AG127" i="5"/>
  <c r="AG128" i="5"/>
  <c r="AG129" i="5"/>
  <c r="AG130" i="5"/>
  <c r="AG131" i="5"/>
  <c r="AG132" i="5"/>
  <c r="AG133" i="5"/>
  <c r="AG134" i="5"/>
  <c r="AG54" i="5"/>
  <c r="AG55" i="5"/>
  <c r="AG56" i="5"/>
  <c r="AG57" i="5"/>
  <c r="AG58" i="5"/>
  <c r="AG59" i="5"/>
  <c r="AG69" i="5"/>
  <c r="AG70" i="5"/>
  <c r="AG71" i="5"/>
  <c r="AG72" i="5"/>
  <c r="AG73" i="5"/>
  <c r="AG74" i="5"/>
  <c r="AG84" i="5"/>
  <c r="AG85" i="5"/>
  <c r="AG86" i="5"/>
  <c r="AG87" i="5"/>
  <c r="AG88" i="5"/>
  <c r="AG89" i="5"/>
  <c r="AG143" i="5"/>
  <c r="AG144" i="5"/>
  <c r="AG145" i="5"/>
  <c r="AG146" i="5"/>
  <c r="AG147" i="5"/>
  <c r="AG148" i="5"/>
  <c r="AG157" i="5"/>
  <c r="AG158" i="5"/>
  <c r="AG159" i="5"/>
  <c r="AG160" i="5"/>
  <c r="AG161" i="5"/>
  <c r="AG162" i="5"/>
  <c r="AG39" i="5"/>
  <c r="AG40" i="5"/>
  <c r="AG41" i="5"/>
  <c r="AG42" i="5"/>
  <c r="AG43" i="5"/>
  <c r="AG44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54" i="5"/>
  <c r="U55" i="5"/>
  <c r="U56" i="5"/>
  <c r="U57" i="5"/>
  <c r="U58" i="5"/>
  <c r="U59" i="5"/>
  <c r="U69" i="5"/>
  <c r="U70" i="5"/>
  <c r="U71" i="5"/>
  <c r="U72" i="5"/>
  <c r="U73" i="5"/>
  <c r="U74" i="5"/>
  <c r="U84" i="5"/>
  <c r="U85" i="5"/>
  <c r="U86" i="5"/>
  <c r="U87" i="5"/>
  <c r="U88" i="5"/>
  <c r="U89" i="5"/>
  <c r="U143" i="5"/>
  <c r="U144" i="5"/>
  <c r="U145" i="5"/>
  <c r="U146" i="5"/>
  <c r="U147" i="5"/>
  <c r="U148" i="5"/>
  <c r="U157" i="5"/>
  <c r="U158" i="5"/>
  <c r="U159" i="5"/>
  <c r="U160" i="5"/>
  <c r="U161" i="5"/>
  <c r="U162" i="5"/>
  <c r="U39" i="5"/>
  <c r="U40" i="5"/>
  <c r="U41" i="5"/>
  <c r="U42" i="5"/>
  <c r="U43" i="5"/>
  <c r="U44" i="5"/>
  <c r="U11" i="5"/>
  <c r="U12" i="5"/>
  <c r="U13" i="5"/>
  <c r="U14" i="5"/>
  <c r="U15" i="5"/>
  <c r="U16" i="5"/>
  <c r="U99" i="5"/>
  <c r="U100" i="5"/>
  <c r="U101" i="5"/>
  <c r="U102" i="5"/>
  <c r="U103" i="5"/>
  <c r="U104" i="5"/>
  <c r="U25" i="5"/>
  <c r="U26" i="5"/>
  <c r="U27" i="5"/>
  <c r="U28" i="5"/>
  <c r="U29" i="5"/>
  <c r="U30" i="5"/>
  <c r="AL4" i="8"/>
  <c r="AL5" i="8"/>
  <c r="AL6" i="8"/>
  <c r="AL7" i="8"/>
  <c r="AL8" i="8"/>
  <c r="AL3" i="8"/>
  <c r="AG4" i="8"/>
  <c r="AG5" i="8"/>
  <c r="AG6" i="8"/>
  <c r="AG7" i="8"/>
  <c r="U4" i="8"/>
  <c r="U5" i="8"/>
  <c r="U6" i="8"/>
  <c r="U7" i="8"/>
  <c r="U8" i="8"/>
  <c r="AG3" i="8"/>
  <c r="U3" i="8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8" i="7"/>
  <c r="U29" i="7"/>
  <c r="U30" i="7"/>
  <c r="U31" i="7"/>
  <c r="U32" i="7"/>
  <c r="U33" i="7"/>
  <c r="U34" i="7"/>
  <c r="U21" i="7"/>
  <c r="U22" i="7"/>
  <c r="U23" i="7"/>
  <c r="U24" i="7"/>
  <c r="U25" i="7"/>
  <c r="U26" i="7"/>
  <c r="U27" i="7"/>
  <c r="U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3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8" i="7"/>
  <c r="AL29" i="7"/>
  <c r="AL30" i="7"/>
  <c r="AL31" i="7"/>
  <c r="AL32" i="7"/>
  <c r="AL33" i="7"/>
  <c r="AL34" i="7"/>
  <c r="AL21" i="7"/>
  <c r="AL22" i="7"/>
  <c r="AL23" i="7"/>
  <c r="AL24" i="7"/>
  <c r="AL25" i="7"/>
  <c r="AL26" i="7"/>
  <c r="AL27" i="7"/>
  <c r="AL3" i="7"/>
  <c r="AL3" i="6"/>
  <c r="AG4" i="6"/>
  <c r="AG5" i="6"/>
  <c r="AG6" i="6"/>
  <c r="AG7" i="6"/>
  <c r="AG8" i="6"/>
  <c r="AG9" i="6"/>
  <c r="AG10" i="6"/>
  <c r="AG11" i="6"/>
  <c r="AG3" i="6"/>
  <c r="U11" i="6"/>
  <c r="U4" i="6"/>
  <c r="U5" i="6"/>
  <c r="U6" i="6"/>
  <c r="U7" i="6"/>
  <c r="U8" i="6"/>
  <c r="U9" i="6"/>
  <c r="U10" i="6"/>
  <c r="U3" i="6"/>
  <c r="AL3" i="1"/>
  <c r="AG3" i="1"/>
  <c r="U3" i="1"/>
  <c r="U105" i="5"/>
  <c r="U107" i="5"/>
  <c r="U109" i="5"/>
  <c r="U111" i="5"/>
  <c r="U113" i="5"/>
  <c r="U115" i="5"/>
  <c r="U117" i="5"/>
  <c r="U119" i="5"/>
  <c r="U121" i="5"/>
  <c r="U106" i="5"/>
  <c r="U108" i="5"/>
  <c r="U110" i="5"/>
  <c r="U112" i="5"/>
  <c r="U114" i="5"/>
  <c r="U116" i="5"/>
  <c r="U118" i="5"/>
  <c r="U120" i="5"/>
  <c r="U122" i="5"/>
  <c r="U45" i="5"/>
  <c r="U46" i="5"/>
  <c r="U47" i="5"/>
  <c r="U48" i="5"/>
  <c r="U49" i="5"/>
  <c r="U50" i="5"/>
  <c r="U51" i="5"/>
  <c r="U52" i="5"/>
  <c r="U53" i="5"/>
  <c r="U60" i="5"/>
  <c r="U61" i="5"/>
  <c r="U62" i="5"/>
  <c r="U63" i="5"/>
  <c r="U64" i="5"/>
  <c r="U65" i="5"/>
  <c r="U66" i="5"/>
  <c r="U67" i="5"/>
  <c r="U68" i="5"/>
  <c r="U75" i="5"/>
  <c r="U76" i="5"/>
  <c r="U77" i="5"/>
  <c r="U78" i="5"/>
  <c r="U79" i="5"/>
  <c r="U80" i="5"/>
  <c r="U81" i="5"/>
  <c r="U82" i="5"/>
  <c r="U83" i="5"/>
  <c r="U135" i="5"/>
  <c r="U136" i="5"/>
  <c r="U137" i="5"/>
  <c r="U138" i="5"/>
  <c r="U139" i="5"/>
  <c r="U140" i="5"/>
  <c r="U141" i="5"/>
  <c r="U142" i="5"/>
  <c r="U149" i="5"/>
  <c r="U150" i="5"/>
  <c r="U151" i="5"/>
  <c r="U152" i="5"/>
  <c r="U153" i="5"/>
  <c r="U154" i="5"/>
  <c r="U155" i="5"/>
  <c r="U156" i="5"/>
  <c r="U31" i="5"/>
  <c r="U32" i="5"/>
  <c r="U33" i="5"/>
  <c r="U34" i="5"/>
  <c r="U35" i="5"/>
  <c r="U36" i="5"/>
  <c r="U37" i="5"/>
  <c r="U38" i="5"/>
  <c r="U3" i="5"/>
  <c r="U4" i="5"/>
  <c r="U5" i="5"/>
  <c r="U6" i="5"/>
  <c r="U7" i="5"/>
  <c r="U8" i="5"/>
  <c r="U9" i="5"/>
  <c r="U10" i="5"/>
  <c r="U90" i="5"/>
  <c r="U91" i="5"/>
  <c r="U92" i="5"/>
  <c r="U93" i="5"/>
  <c r="U94" i="5"/>
  <c r="U95" i="5"/>
  <c r="U96" i="5"/>
  <c r="U97" i="5"/>
  <c r="U98" i="5"/>
  <c r="U17" i="5"/>
  <c r="U18" i="5"/>
  <c r="U19" i="5"/>
  <c r="U20" i="5"/>
  <c r="U21" i="5"/>
  <c r="U22" i="5"/>
  <c r="U23" i="5"/>
  <c r="U24" i="5"/>
  <c r="AG107" i="5"/>
  <c r="AG109" i="5"/>
  <c r="AG111" i="5"/>
  <c r="AG113" i="5"/>
  <c r="AG115" i="5"/>
  <c r="AG117" i="5"/>
  <c r="AG119" i="5"/>
  <c r="AG121" i="5"/>
  <c r="AG106" i="5"/>
  <c r="AG108" i="5"/>
  <c r="AG110" i="5"/>
  <c r="AG112" i="5"/>
  <c r="AG114" i="5"/>
  <c r="AG116" i="5"/>
  <c r="AG118" i="5"/>
  <c r="AG120" i="5"/>
  <c r="AG122" i="5"/>
  <c r="AG45" i="5"/>
  <c r="AG46" i="5"/>
  <c r="AG47" i="5"/>
  <c r="AG48" i="5"/>
  <c r="AG49" i="5"/>
  <c r="AG50" i="5"/>
  <c r="AG51" i="5"/>
  <c r="AG52" i="5"/>
  <c r="AG53" i="5"/>
  <c r="AG60" i="5"/>
  <c r="AG61" i="5"/>
  <c r="AG62" i="5"/>
  <c r="AG63" i="5"/>
  <c r="AG64" i="5"/>
  <c r="AG65" i="5"/>
  <c r="AG66" i="5"/>
  <c r="AG67" i="5"/>
  <c r="AG68" i="5"/>
  <c r="AG75" i="5"/>
  <c r="AG76" i="5"/>
  <c r="AG77" i="5"/>
  <c r="AG78" i="5"/>
  <c r="AG79" i="5"/>
  <c r="AG80" i="5"/>
  <c r="AG81" i="5"/>
  <c r="AG82" i="5"/>
  <c r="AG83" i="5"/>
  <c r="AG135" i="5"/>
  <c r="AG136" i="5"/>
  <c r="AG137" i="5"/>
  <c r="AG138" i="5"/>
  <c r="AG139" i="5"/>
  <c r="AG140" i="5"/>
  <c r="AG141" i="5"/>
  <c r="AG142" i="5"/>
  <c r="AG149" i="5"/>
  <c r="AG150" i="5"/>
  <c r="AG151" i="5"/>
  <c r="AG152" i="5"/>
  <c r="AG153" i="5"/>
  <c r="AG154" i="5"/>
  <c r="AG155" i="5"/>
  <c r="AG156" i="5"/>
  <c r="AG31" i="5"/>
  <c r="AG32" i="5"/>
  <c r="AG33" i="5"/>
  <c r="AG34" i="5"/>
  <c r="AG35" i="5"/>
  <c r="AG36" i="5"/>
  <c r="AG37" i="5"/>
  <c r="AG38" i="5"/>
  <c r="AG105" i="5"/>
  <c r="AL3" i="5"/>
  <c r="AL4" i="5"/>
  <c r="AL5" i="5"/>
  <c r="AL6" i="5"/>
  <c r="AL7" i="5"/>
  <c r="AL8" i="5"/>
  <c r="AL9" i="5"/>
  <c r="AL10" i="5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7" i="3"/>
  <c r="B8" i="3"/>
  <c r="B9" i="3"/>
  <c r="B10" i="3"/>
  <c r="B11" i="3"/>
  <c r="B12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</calcChain>
</file>

<file path=xl/sharedStrings.xml><?xml version="1.0" encoding="utf-8"?>
<sst xmlns="http://schemas.openxmlformats.org/spreadsheetml/2006/main" count="11126" uniqueCount="165">
  <si>
    <t>CAMPAIGN BACKGROUND</t>
  </si>
  <si>
    <t>REPORTING METRICS TO DATE</t>
  </si>
  <si>
    <t>VIDEO METRICS TO DATE</t>
  </si>
  <si>
    <t>SPEND TO DATE</t>
  </si>
  <si>
    <t>Publisher</t>
  </si>
  <si>
    <t>Placement Name</t>
  </si>
  <si>
    <t>Placement Type (video, rich media, flash, static, mobile, expandable, etc)</t>
  </si>
  <si>
    <t>Unit Size</t>
  </si>
  <si>
    <t>Planned Impressions</t>
  </si>
  <si>
    <t>Delivered Impressions</t>
  </si>
  <si>
    <t>Delivered Unique Impressions</t>
  </si>
  <si>
    <t>Frequency</t>
  </si>
  <si>
    <t>Delivered Clicks</t>
  </si>
  <si>
    <t>RM Engagements</t>
  </si>
  <si>
    <t>Engagements (PLEASE EXPLAIN WHAT QUALIFIES AS ENGAGEMENT)</t>
  </si>
  <si>
    <t>CTR</t>
  </si>
  <si>
    <t>RM Engagement Rate</t>
  </si>
  <si>
    <t>% Viewable Impressions</t>
  </si>
  <si>
    <t>% On-demo  Impressions</t>
  </si>
  <si>
    <t>Click to Play or Autoplay?</t>
  </si>
  <si>
    <t>Video views - total</t>
  </si>
  <si>
    <t>% viewed with sound ON</t>
  </si>
  <si>
    <t>Planned Spend</t>
  </si>
  <si>
    <t>Delivered Spend</t>
  </si>
  <si>
    <t>Date</t>
  </si>
  <si>
    <t>DCM Placement ID (If applicable)</t>
  </si>
  <si>
    <t>DCM Campaign ID (If applicable)</t>
  </si>
  <si>
    <t>Campaign name</t>
  </si>
  <si>
    <t xml:space="preserve">Brand </t>
  </si>
  <si>
    <t>Creative name</t>
  </si>
  <si>
    <t>Consumer target
(age range)</t>
  </si>
  <si>
    <t>Consumer target
(M, F, Both)</t>
  </si>
  <si>
    <t>Consumer target
(Ethnicity)</t>
  </si>
  <si>
    <t>Gender</t>
  </si>
  <si>
    <t>Ethnicity</t>
  </si>
  <si>
    <t>M</t>
  </si>
  <si>
    <t>F</t>
  </si>
  <si>
    <t>A</t>
  </si>
  <si>
    <t>Hispanic</t>
  </si>
  <si>
    <t xml:space="preserve">Native </t>
  </si>
  <si>
    <t>DLX Custom</t>
  </si>
  <si>
    <t>Retargeting</t>
  </si>
  <si>
    <t>Open Demo</t>
  </si>
  <si>
    <t>Cost Method (CPM, CPV, CPE, CPC, etc)</t>
  </si>
  <si>
    <t>Placement rate</t>
  </si>
  <si>
    <t>*Please provide a full wrap report 2 weeks after campaign ends</t>
  </si>
  <si>
    <t>FINAL REPORT</t>
  </si>
  <si>
    <t>Weekly Report</t>
  </si>
  <si>
    <t>-</t>
  </si>
  <si>
    <t>Assignment</t>
  </si>
  <si>
    <t>Includes data between</t>
  </si>
  <si>
    <t>Due date</t>
  </si>
  <si>
    <t>other - please describe</t>
  </si>
  <si>
    <t>Average Time Spent (viewing content)</t>
  </si>
  <si>
    <t>Viewability %</t>
  </si>
  <si>
    <t>Video completion rate</t>
  </si>
  <si>
    <t>Video view rate</t>
  </si>
  <si>
    <t>ER</t>
  </si>
  <si>
    <t>Video views - Frist Quartile</t>
  </si>
  <si>
    <t>Video views - Mid Quartile</t>
  </si>
  <si>
    <t>Video views - Third Quartile</t>
  </si>
  <si>
    <t>Video views - Completions</t>
  </si>
  <si>
    <t>VCR (Percentage-%)</t>
  </si>
  <si>
    <t>CTR (Percentage -%)</t>
  </si>
  <si>
    <t>Campaign Start Date</t>
  </si>
  <si>
    <t>Campaign End Date</t>
  </si>
  <si>
    <t>Smirnoff</t>
  </si>
  <si>
    <t>Hulu</t>
  </si>
  <si>
    <t>DAN_Carat_Smirnoff_INT Ted Danson_Seq 3x_10/1-12/31</t>
  </si>
  <si>
    <t>01_VC_LIQUORSTORE</t>
  </si>
  <si>
    <t>01_VC_Smirnoff_Quality</t>
  </si>
  <si>
    <t>01_VC_LIQUORSTORE #1</t>
  </si>
  <si>
    <t>02_VC_Smirnoff_Quality #2</t>
  </si>
  <si>
    <t>03_VC_Smirnoff_America #3</t>
  </si>
  <si>
    <t>01_Slate_ROS</t>
  </si>
  <si>
    <t>01_Slate_Ted Danson Seq 3x</t>
  </si>
  <si>
    <t>HULU.COM»Run of Site»N/A (:30s)»SS»Video Player:  Short Form»Multiple Devices»A21-64 Video Commercial_|US-General-General-Hulu-In-Stream-Video-General-TBD-EN-General»PJVFW0</t>
  </si>
  <si>
    <t>HULU.COM»Run of Site»N/A (:15s)»SS»Video Player:  Short Form»Multiple Devices»Sequential Targeting Video 1_|US-General-General-Hulu-In-Stream-Video-General-TBD-EN-General»PK6CRM</t>
  </si>
  <si>
    <t>HULU.COM»Run of Site»N/A (:15s)»SS»Video Player:  Short Form»Multiple Devices»Sequential Targeting Video 2_|US-General-General-Hulu-In-Stream-Video-General-TBD-EN-General»PK6CRN</t>
  </si>
  <si>
    <t>HULU.COM»Run of Site»N/A (:15s)»SS»Video Player:  Short Form»Multiple Devices»Sequential Targeting Video 3_|US-General-General-Hulu-In-Stream-Video-General-TBD-EN-General»PK6CRP</t>
  </si>
  <si>
    <t>HULU.COM»Run of Site»N/A (:30s)»SS»Video Player:  Short Form»Multiple Devices»ROS Sequential Targeting 3x Video Commercial_|US-General-General-Hulu-In-Stream-Video-General-TBD-EN-General»PJVFW3</t>
  </si>
  <si>
    <t>HULU.COM»Run of Site»N/A (:30s)»SS»Video Player:  Short Form»Multiple Devices»Sequential Targeting 3x Video Commercial_|US-General-General-Hulu-In-Stream-Video-General-TBD-EN-General»PJVFVW</t>
  </si>
  <si>
    <t>HULU.COM»Run of Site»N/A (:15s)»SS»Video Player:  Short Form»Multiple Devices»Sequential Targeting 3x Video Slate_|US-General-General-Hulu-In-Stream-Video-General-TBD-EN-General»PJVFVX</t>
  </si>
  <si>
    <t>HULU.COM»Run of Site»N/A (:15s)»SS»Video Player:  Short Form»Multiple Devices»A21-64 Video Slate_|US-General-General-Hulu-In-Stream-Video-General-TBD-EN-General»PJVFW1</t>
  </si>
  <si>
    <t>HULU.COM»Run of Site»N/A (:15s)»SS»Video Player:  Short Form»Multiple Devices»Sequential Targeting Video Slate_|US-General-General-Hulu-In-Stream-Video-General-TBD-EN-General»PK6CQ7</t>
  </si>
  <si>
    <t>HULU.COM»Run of Site»N/A (:15s)»SS»Video Player:  Short Form»Multiple Devices»ROS Sequential Targeting 3x Video Slate_|US-General-General-Hulu-In-Stream-Video-General-TBD-EN-General»PJVFW4</t>
  </si>
  <si>
    <t>Guinness</t>
  </si>
  <si>
    <t>DAN_Diageo_Guinness_M21-49_Q4'17</t>
  </si>
  <si>
    <t>01_VC_YGNG0097000H HULU</t>
  </si>
  <si>
    <t>HULU.COM»Run of Site»1 x 1 (Other/Custom)»SS»Video Player:  Long/Short Form»Multiple Devices»Video Commercial_|US-General-General-Hulu-In-Stream-Video-General-TBD-EN-General»PJSZD8</t>
  </si>
  <si>
    <t>Crown Royal</t>
  </si>
  <si>
    <t>DAN_Crown Royal_Genre Targeted_10/1-12/31</t>
  </si>
  <si>
    <t>YGNC0267000H_HULU_30</t>
  </si>
  <si>
    <t>HULU.COM»Run of Site»N/A (:30s)»SS»Video Player:  Long/Short Form»Multiple Devices»US-General-General-Hulu-In-Stream-Video-General-TBD-EN-General»PJV8H1</t>
  </si>
  <si>
    <t>Captain Morgan</t>
  </si>
  <si>
    <t>DAN_Diageo_Captain Morgan_A21-34_Q4'17</t>
  </si>
  <si>
    <t>01_VC_CC Hero 15</t>
  </si>
  <si>
    <t>01_Slate_CM A21-34</t>
  </si>
  <si>
    <t>01_Slate_CM A35+</t>
  </si>
  <si>
    <t>HULU.COM»Run of Network»1 x 1 (Other/Custom)»SS»Video Player:  Short Form»Multiple Devices»A21-34_Video Commercial_|US-Trademark-General-Hulu-In-Stream-Video-General-TBD_EN-General»PJSYYK</t>
  </si>
  <si>
    <t>HULU.COM»Run of Network»1 x 1 (Other/Custom)»SS»Video Player:  Short Form»Multiple Devices»A35+_Video Commercial_|US-Trademark-General-Hulu-In-Stream-Video-General-TBD_EN-General»PJSYYM</t>
  </si>
  <si>
    <t>HULU.COM»Run of Network»1 x 1 (Other/Custom)»SS»Video Player:  Short Form»Multiple Devices»A21-34_Slate_|US-Trademark-General-Hulu-In-Stream-Video-General-TBD_EN-General»PJSYYL</t>
  </si>
  <si>
    <t>HULU.COM»Run of Network»1 x 1 (Other/Custom)»SS»Video Player:  Short Form»Multiple Devices»A35+_Slate_|US-Trademark-General-Hulu-In-Stream-Video-General-TBD_EN-General»PJSYYN</t>
  </si>
  <si>
    <t>Baileys</t>
  </si>
  <si>
    <t>DAN_Carat_Diageo_Bailey's_Q4'17</t>
  </si>
  <si>
    <t>01_VC_5317590_DIAGEO_BAILEYS_ICED_CREAM_VIDEO_1280X720</t>
  </si>
  <si>
    <t>HULU.COM»Run of Network»1 x 1 (NA)»SS»Video Player:  Long/Short Form»Multiple Devices»Baileys_W25-54_|US_OIC_General_Hulu_In-Stream-Video_General, TBD_EN_General»PJSWSL</t>
  </si>
  <si>
    <t>HULU.COM»Run of Site»1 x 1 (Other/Custom)»SS»Video Player:  Short Form»Multiple Devices»Video Slate_|US-General-General-Hulu-In-Stream-Video-General-TBD-EN-General»PJSZD7</t>
  </si>
  <si>
    <t>01_Slate_Guinness</t>
  </si>
  <si>
    <t>DAN_Diageo_Johnnie Walker_Blue_A25+_Q4'17</t>
  </si>
  <si>
    <t>DAN_Diageo_Johnnie Walker_KWA_Span Target Eng Creative_A21-49Q4'17</t>
  </si>
  <si>
    <t>Johnnie Walker</t>
  </si>
  <si>
    <t>01_VC_JW_NY_E17_0018_THANKSGIVING_15_V4</t>
  </si>
  <si>
    <t>NFA_30_Citizenship_Social_Digital_Hulu</t>
  </si>
  <si>
    <t>HULU.COM»Run of Site»1 x 1 (Other/Custom)»SS»Video Player:  Long/Short Form»Multiple Devices»Johnnie Walker Blue A25+_|US-General-General-Hulu-In-Stream-Video-General-TBD-EN-General»PJT1B5</t>
  </si>
  <si>
    <t>HULU.COM»Run of Network»1 x 1 (Other/Custom)»SS»Video Player:  Long/Short Form»Multiple Devices»KWA Spanish Target English Creative A21-49_|US-General-General-Hulu-In-Stream-Video-General-TBD-EN-General»PJT5RZ</t>
  </si>
  <si>
    <t>ALMANDE ICE COFFEE_US15_16.9_V2</t>
  </si>
  <si>
    <t>FRENCH_TOAST_GFX_16-9_01</t>
  </si>
  <si>
    <t>HOT CHOCOLATE_US15_16.9 V3</t>
  </si>
  <si>
    <t>SMORES_GFX_16-9_01</t>
  </si>
  <si>
    <t>SUNDAE_GFX_16-9_01</t>
  </si>
  <si>
    <t>VOLCANO_US15_16.9 V3</t>
  </si>
  <si>
    <t>HULU.COM»Run of Network»1 x 1 (NA)»SS»Video Player:  Long/Short Form»Multiple Devices»Baileys Almande Ice Coffee_W25-54_|US_IceCoffee_General_Hulu_In-Stream-Video_General, TBD_EN_General»PL13HQ</t>
  </si>
  <si>
    <t>HULU.COM»Run of Network»1 x 1 (NA)»SS»Video Player:  Long/Short Form»Multiple Devices»Baileys French Toast_W25-54_|US_FrenchToast_General_Hulu_In-Stream-Video_General, TBD_EN_General»PL13HS</t>
  </si>
  <si>
    <t>HULU.COM»Run of Network»1 x 1 (NA)»SS»Video Player:  Long/Short Form»Multiple Devices»Baileys Hot Chocolate_W25-54_|US_HotChocolate_General_Hulu_In-Stream-Video_General, TBD_EN_General»PL13HV</t>
  </si>
  <si>
    <t>HULU.COM»Run of Network»1 x 1 (NA)»SS»Video Player:  Long/Short Form»Multiple Devices»Baileys Smores_W25-54_|US_Smores_General_Hulu_In-Stream-Video_General, TBD_EN_General»PL13HX</t>
  </si>
  <si>
    <t>HULU.COM»Run of Network»1 x 1 (NA)»SS»Video Player:  Long/Short Form»Multiple Devices»Baileys Sundae_W25-54_|US_Sundae_General_Hulu_In-Stream-Video_General, TBD_EN_General»PL1591</t>
  </si>
  <si>
    <t>HULU.COM»Run of Network»1 x 1 (NA)»SS»Video Player:  Long/Short Form»Multiple Devices»Baileys Volcano_W25-54_|US_Volcano_General_Hulu_In-Stream-Video_General, TBD_EN_General»PL1592</t>
  </si>
  <si>
    <t>01_VC_LIQUORSTORE_WEB-Holiday #1 v2</t>
  </si>
  <si>
    <t>02_VC_Smirnoff_Quality_WEB-Holiday #2 v2</t>
  </si>
  <si>
    <t>03_VC_Smirnoff_America_WEB-Holiday #3 v2</t>
  </si>
  <si>
    <t>01_Slate_Ted Danson Seq 3x v2</t>
  </si>
  <si>
    <t>VanillaSmoove_REVISED_NON_NEW_30_Social_general_digital_spec</t>
  </si>
  <si>
    <t>HULU.COM»Run of Site»N/A (:30s)»SS»Video Player:  Long/Short Form»Multiple Devices»Vanilla Asset_|US-General-General-Hulu-In-Stream-Video-General-TBD-EN-General»PKF973</t>
  </si>
  <si>
    <t>DAN_Diageo_Guinness_M21-49_Q4'18</t>
  </si>
  <si>
    <t>DAN_Diageo_Guinness_M21-49_Q4'19</t>
  </si>
  <si>
    <t>DAN_Diageo_Guinness_M21-49_Q4'20</t>
  </si>
  <si>
    <t>DAN_Diageo_Guinness_M21-49_Q4'21</t>
  </si>
  <si>
    <t>DAN_Diageo_Guinness_M21-49_Q4'22</t>
  </si>
  <si>
    <t>DAN_Diageo_Guinness_M21-49_Q4'23</t>
  </si>
  <si>
    <t>DAN_Diageo_Guinness_M21-49_Q4'24</t>
  </si>
  <si>
    <t>DAN_Diageo_Guinness_M21-49_Q4'25</t>
  </si>
  <si>
    <t>DAN_Diageo_Guinness_M21-49_Q4'26</t>
  </si>
  <si>
    <t>DAN_Diageo_Guinness_M21-49_Q4'27</t>
  </si>
  <si>
    <t>DAN_Diageo_Guinness_M21-49_Q4'28</t>
  </si>
  <si>
    <t>DAN_Diageo_Guinness_M21-49_Q4'29</t>
  </si>
  <si>
    <t>DAN_Diageo_Guinness_M21-49_Q4'30</t>
  </si>
  <si>
    <t>DAN_Diageo_Guinness_M21-49_Q4'31</t>
  </si>
  <si>
    <t>DAN_Diageo_Johnnie Walker_KWA_Span Target Eng Creative_A21-49Q4'17 | 202766</t>
  </si>
  <si>
    <t>01_VC_StepRightUp_30_Digital_US_Hulu</t>
  </si>
  <si>
    <t>DAN_Diageo_Captain Morgan_A21-34_Q4'17 | 202768</t>
  </si>
  <si>
    <t>01_VC_JW_NY_E17_0018_WEDDING_HERO_30_V5</t>
  </si>
  <si>
    <t>DAN_Carat_Smirnoff_INT Ted Danson_Seq 3x_10/1-12/31 | 202774</t>
  </si>
  <si>
    <t>DAN_Diageo_Captain Morgan_Trademark_Q417-Q118 | 202768</t>
  </si>
  <si>
    <t>Row Labels</t>
  </si>
  <si>
    <t>Grand Total</t>
  </si>
  <si>
    <t>Sum of Delivered Impressions</t>
  </si>
  <si>
    <t>Sum of Delivered Clicks</t>
  </si>
  <si>
    <t>Sum of Video views - total</t>
  </si>
  <si>
    <t>Sum of Video views - Completions</t>
  </si>
  <si>
    <t>Sum of Delivered Spend</t>
  </si>
  <si>
    <t>(All)</t>
  </si>
  <si>
    <t>Apple</t>
  </si>
  <si>
    <t>Vanilla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</si>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</sst>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[$-10409]m/d/yyyy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9"/>
      <color indexed="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indexed="8"/>
      <name val="Calibri"/>
      <family val="2"/>
      <scheme val="minor"/>
    </font>
    <font>
      <sz val="8"/>
      <color rgb="FF000000"/>
      <name val="Arial Unicode MS"/>
      <family val="2"/>
    </font>
    <font>
      <u/>
      <sz val="10"/>
      <color theme="10"/>
      <name val="Arial"/>
      <family val="2"/>
    </font>
    <font>
      <u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13" borderId="1" applyNumberFormat="0" applyAlignment="0" applyProtection="0"/>
    <xf numFmtId="0" fontId="8" fillId="13" borderId="1" applyNumberFormat="0" applyAlignment="0" applyProtection="0"/>
    <xf numFmtId="0" fontId="8" fillId="13" borderId="1" applyNumberFormat="0" applyAlignment="0" applyProtection="0"/>
    <xf numFmtId="0" fontId="25" fillId="0" borderId="0"/>
    <xf numFmtId="0" fontId="25" fillId="0" borderId="0"/>
    <xf numFmtId="0" fontId="19" fillId="0" borderId="0">
      <alignment horizontal="right" vertical="center"/>
    </xf>
    <xf numFmtId="0" fontId="25" fillId="0" borderId="0"/>
    <xf numFmtId="0" fontId="25" fillId="0" borderId="0"/>
    <xf numFmtId="0" fontId="9" fillId="21" borderId="2" applyNumberFormat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5" fillId="0" borderId="0"/>
    <xf numFmtId="0" fontId="25" fillId="0" borderId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5" fillId="3" borderId="1" applyNumberFormat="0" applyAlignment="0" applyProtection="0"/>
    <xf numFmtId="0" fontId="15" fillId="3" borderId="1" applyNumberFormat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23" borderId="0" applyNumberFormat="0" applyBorder="0" applyAlignment="0" applyProtection="0"/>
    <xf numFmtId="0" fontId="3" fillId="0" borderId="0">
      <alignment wrapText="1"/>
    </xf>
    <xf numFmtId="0" fontId="27" fillId="0" borderId="0"/>
    <xf numFmtId="164" fontId="1" fillId="0" borderId="0"/>
    <xf numFmtId="0" fontId="3" fillId="0" borderId="0">
      <alignment wrapText="1"/>
    </xf>
    <xf numFmtId="0" fontId="5" fillId="0" borderId="0" applyNumberFormat="0" applyFill="0" applyBorder="0" applyAlignment="0" applyProtection="0"/>
    <xf numFmtId="0" fontId="23" fillId="0" borderId="0"/>
    <xf numFmtId="0" fontId="3" fillId="0" borderId="0" applyBorder="0">
      <protection locked="0"/>
    </xf>
    <xf numFmtId="0" fontId="23" fillId="0" borderId="0"/>
    <xf numFmtId="0" fontId="3" fillId="0" borderId="0">
      <alignment wrapText="1"/>
    </xf>
    <xf numFmtId="0" fontId="29" fillId="0" borderId="0"/>
    <xf numFmtId="0" fontId="25" fillId="0" borderId="0"/>
    <xf numFmtId="0" fontId="3" fillId="0" borderId="0"/>
    <xf numFmtId="0" fontId="3" fillId="0" borderId="0"/>
    <xf numFmtId="0" fontId="28" fillId="0" borderId="0"/>
    <xf numFmtId="0" fontId="25" fillId="0" borderId="0"/>
    <xf numFmtId="164" fontId="1" fillId="0" borderId="0"/>
    <xf numFmtId="0" fontId="3" fillId="0" borderId="0">
      <alignment wrapText="1"/>
    </xf>
    <xf numFmtId="0" fontId="27" fillId="0" borderId="0"/>
    <xf numFmtId="0" fontId="3" fillId="0" borderId="0"/>
    <xf numFmtId="0" fontId="28" fillId="0" borderId="0"/>
    <xf numFmtId="0" fontId="3" fillId="0" borderId="0"/>
    <xf numFmtId="0" fontId="3" fillId="0" borderId="0">
      <alignment wrapText="1"/>
    </xf>
    <xf numFmtId="0" fontId="3" fillId="0" borderId="0">
      <alignment wrapText="1"/>
    </xf>
    <xf numFmtId="0" fontId="28" fillId="0" borderId="0"/>
    <xf numFmtId="0" fontId="26" fillId="0" borderId="0"/>
    <xf numFmtId="0" fontId="3" fillId="0" borderId="0">
      <alignment wrapText="1"/>
    </xf>
    <xf numFmtId="0" fontId="5" fillId="22" borderId="7" applyNumberFormat="0" applyFont="0" applyAlignment="0" applyProtection="0"/>
    <xf numFmtId="0" fontId="5" fillId="22" borderId="7" applyNumberFormat="0" applyFont="0" applyAlignment="0" applyProtection="0"/>
    <xf numFmtId="0" fontId="5" fillId="22" borderId="7" applyNumberFormat="0" applyFont="0" applyAlignment="0" applyProtection="0"/>
    <xf numFmtId="0" fontId="18" fillId="13" borderId="8" applyNumberFormat="0" applyAlignment="0" applyProtection="0"/>
    <xf numFmtId="0" fontId="18" fillId="13" borderId="8" applyNumberFormat="0" applyAlignment="0" applyProtection="0"/>
    <xf numFmtId="0" fontId="18" fillId="13" borderId="8" applyNumberFormat="0" applyAlignment="0" applyProtection="0"/>
    <xf numFmtId="9" fontId="2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9" fillId="0" borderId="0">
      <alignment horizontal="left" vertical="center" wrapText="1"/>
    </xf>
    <xf numFmtId="0" fontId="25" fillId="0" borderId="0"/>
    <xf numFmtId="0" fontId="25" fillId="0" borderId="0"/>
    <xf numFmtId="0" fontId="2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/>
    <xf numFmtId="3" fontId="0" fillId="0" borderId="0" xfId="0" applyNumberFormat="1" applyFont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31" fillId="0" borderId="0" xfId="0" applyNumberFormat="1" applyFont="1" applyAlignment="1">
      <alignment horizontal="center"/>
    </xf>
    <xf numFmtId="0" fontId="0" fillId="25" borderId="0" xfId="0" applyFill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33" fillId="0" borderId="0" xfId="0" applyFont="1"/>
    <xf numFmtId="14" fontId="33" fillId="0" borderId="0" xfId="0" applyNumberFormat="1" applyFon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0" fontId="0" fillId="0" borderId="0" xfId="0" applyBorder="1"/>
    <xf numFmtId="0" fontId="0" fillId="27" borderId="17" xfId="0" applyFill="1" applyBorder="1"/>
    <xf numFmtId="0" fontId="0" fillId="0" borderId="17" xfId="0" applyBorder="1"/>
    <xf numFmtId="0" fontId="0" fillId="0" borderId="17" xfId="0" applyBorder="1" applyAlignment="1">
      <alignment wrapText="1"/>
    </xf>
    <xf numFmtId="3" fontId="32" fillId="24" borderId="18" xfId="0" applyNumberFormat="1" applyFont="1" applyFill="1" applyBorder="1" applyAlignment="1">
      <alignment horizontal="center" vertical="center" wrapText="1"/>
    </xf>
    <xf numFmtId="3" fontId="32" fillId="24" borderId="19" xfId="0" applyNumberFormat="1" applyFont="1" applyFill="1" applyBorder="1" applyAlignment="1">
      <alignment horizontal="center" vertical="center" wrapText="1"/>
    </xf>
    <xf numFmtId="3" fontId="32" fillId="24" borderId="21" xfId="0" applyNumberFormat="1" applyFont="1" applyFill="1" applyBorder="1" applyAlignment="1">
      <alignment horizontal="center" vertical="center" wrapText="1"/>
    </xf>
    <xf numFmtId="3" fontId="32" fillId="24" borderId="22" xfId="0" applyNumberFormat="1" applyFont="1" applyFill="1" applyBorder="1" applyAlignment="1">
      <alignment horizontal="center" vertical="center" wrapText="1"/>
    </xf>
    <xf numFmtId="3" fontId="32" fillId="24" borderId="23" xfId="0" applyNumberFormat="1" applyFont="1" applyFill="1" applyBorder="1" applyAlignment="1">
      <alignment horizontal="center" vertical="center" wrapText="1"/>
    </xf>
    <xf numFmtId="3" fontId="32" fillId="24" borderId="24" xfId="0" applyNumberFormat="1" applyFont="1" applyFill="1" applyBorder="1" applyAlignment="1">
      <alignment horizontal="center" vertical="center" wrapText="1"/>
    </xf>
    <xf numFmtId="3" fontId="32" fillId="26" borderId="21" xfId="0" applyNumberFormat="1" applyFont="1" applyFill="1" applyBorder="1" applyAlignment="1">
      <alignment horizontal="center" vertical="center" wrapText="1"/>
    </xf>
    <xf numFmtId="3" fontId="32" fillId="26" borderId="2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44" fontId="0" fillId="0" borderId="0" xfId="141" applyFont="1"/>
    <xf numFmtId="44" fontId="0" fillId="0" borderId="0" xfId="0" applyNumberFormat="1"/>
    <xf numFmtId="10" fontId="0" fillId="0" borderId="0" xfId="142" applyNumberFormat="1" applyFont="1"/>
    <xf numFmtId="10" fontId="32" fillId="24" borderId="23" xfId="142" applyNumberFormat="1" applyFont="1" applyFill="1" applyBorder="1" applyAlignment="1">
      <alignment horizontal="center" vertical="center" wrapText="1"/>
    </xf>
    <xf numFmtId="165" fontId="32" fillId="24" borderId="22" xfId="140" applyNumberFormat="1" applyFont="1" applyFill="1" applyBorder="1" applyAlignment="1">
      <alignment horizontal="center" vertical="center" wrapText="1"/>
    </xf>
    <xf numFmtId="165" fontId="0" fillId="0" borderId="0" xfId="140" applyNumberFormat="1" applyFont="1"/>
    <xf numFmtId="165" fontId="32" fillId="24" borderId="23" xfId="140" applyNumberFormat="1" applyFont="1" applyFill="1" applyBorder="1" applyAlignment="1">
      <alignment horizontal="center" vertical="center" wrapText="1"/>
    </xf>
    <xf numFmtId="10" fontId="32" fillId="24" borderId="22" xfId="142" applyNumberFormat="1" applyFont="1" applyFill="1" applyBorder="1" applyAlignment="1">
      <alignment horizontal="center" vertical="center" wrapText="1"/>
    </xf>
    <xf numFmtId="14" fontId="32" fillId="24" borderId="22" xfId="0" applyNumberFormat="1" applyFont="1" applyFill="1" applyBorder="1" applyAlignment="1">
      <alignment horizontal="center" vertical="center" wrapText="1"/>
    </xf>
    <xf numFmtId="44" fontId="32" fillId="24" borderId="20" xfId="141" applyFont="1" applyFill="1" applyBorder="1" applyAlignment="1">
      <alignment horizontal="center" vertical="center" wrapText="1"/>
    </xf>
    <xf numFmtId="44" fontId="32" fillId="24" borderId="19" xfId="141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  <xf numFmtId="165" fontId="0" fillId="0" borderId="0" xfId="140" applyNumberFormat="1" applyFont="1" applyFill="1"/>
    <xf numFmtId="10" fontId="0" fillId="0" borderId="0" xfId="142" applyNumberFormat="1" applyFont="1" applyFill="1"/>
    <xf numFmtId="44" fontId="0" fillId="0" borderId="0" xfId="141" applyFont="1" applyFill="1"/>
    <xf numFmtId="44" fontId="0" fillId="0" borderId="0" xfId="0" applyNumberFormat="1" applyFill="1"/>
    <xf numFmtId="0" fontId="0" fillId="0" borderId="0" xfId="142" applyNumberFormat="1" applyFont="1"/>
    <xf numFmtId="0" fontId="34" fillId="0" borderId="0" xfId="0" applyFont="1"/>
    <xf numFmtId="14" fontId="34" fillId="0" borderId="0" xfId="0" applyNumberFormat="1" applyFont="1"/>
    <xf numFmtId="165" fontId="34" fillId="0" borderId="0" xfId="140" applyNumberFormat="1" applyFont="1"/>
    <xf numFmtId="10" fontId="34" fillId="0" borderId="0" xfId="142" applyNumberFormat="1" applyFont="1"/>
    <xf numFmtId="44" fontId="34" fillId="0" borderId="0" xfId="141" applyFont="1"/>
    <xf numFmtId="166" fontId="0" fillId="0" borderId="0" xfId="0" applyNumberFormat="1"/>
    <xf numFmtId="0" fontId="0" fillId="0" borderId="0" xfId="140" applyNumberFormat="1" applyFont="1"/>
    <xf numFmtId="166" fontId="0" fillId="0" borderId="0" xfId="0" applyNumberFormat="1" applyFill="1"/>
    <xf numFmtId="0" fontId="0" fillId="0" borderId="0" xfId="14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9" fontId="0" fillId="0" borderId="0" xfId="142" applyFont="1"/>
    <xf numFmtId="0" fontId="0" fillId="0" borderId="0" xfId="0" applyAlignment="1">
      <alignment horizontal="left" indent="2"/>
    </xf>
    <xf numFmtId="0" fontId="0" fillId="32" borderId="0" xfId="0" applyFill="1" applyAlignment="1">
      <alignment horizontal="left" indent="2"/>
    </xf>
    <xf numFmtId="165" fontId="0" fillId="32" borderId="0" xfId="0" applyNumberFormat="1" applyFill="1"/>
    <xf numFmtId="0" fontId="0" fillId="33" borderId="0" xfId="0" applyFill="1" applyAlignment="1">
      <alignment horizontal="left" indent="2"/>
    </xf>
    <xf numFmtId="165" fontId="0" fillId="33" borderId="0" xfId="0" applyNumberFormat="1" applyFill="1"/>
    <xf numFmtId="3" fontId="2" fillId="31" borderId="13" xfId="0" applyNumberFormat="1" applyFont="1" applyFill="1" applyBorder="1" applyAlignment="1">
      <alignment horizontal="center"/>
    </xf>
    <xf numFmtId="3" fontId="2" fillId="31" borderId="14" xfId="0" applyNumberFormat="1" applyFont="1" applyFill="1" applyBorder="1" applyAlignment="1">
      <alignment horizontal="center"/>
    </xf>
    <xf numFmtId="3" fontId="2" fillId="31" borderId="15" xfId="0" applyNumberFormat="1" applyFont="1" applyFill="1" applyBorder="1" applyAlignment="1">
      <alignment horizontal="center"/>
    </xf>
    <xf numFmtId="3" fontId="2" fillId="30" borderId="13" xfId="0" applyNumberFormat="1" applyFont="1" applyFill="1" applyBorder="1" applyAlignment="1">
      <alignment horizontal="center"/>
    </xf>
    <xf numFmtId="3" fontId="2" fillId="30" borderId="14" xfId="0" applyNumberFormat="1" applyFont="1" applyFill="1" applyBorder="1" applyAlignment="1">
      <alignment horizontal="center"/>
    </xf>
    <xf numFmtId="3" fontId="2" fillId="30" borderId="15" xfId="0" applyNumberFormat="1" applyFont="1" applyFill="1" applyBorder="1" applyAlignment="1">
      <alignment horizontal="center"/>
    </xf>
    <xf numFmtId="3" fontId="2" fillId="28" borderId="10" xfId="0" applyNumberFormat="1" applyFont="1" applyFill="1" applyBorder="1" applyAlignment="1">
      <alignment horizontal="center"/>
    </xf>
    <xf numFmtId="3" fontId="2" fillId="28" borderId="11" xfId="0" applyNumberFormat="1" applyFont="1" applyFill="1" applyBorder="1" applyAlignment="1">
      <alignment horizontal="center"/>
    </xf>
    <xf numFmtId="3" fontId="2" fillId="28" borderId="12" xfId="0" applyNumberFormat="1" applyFont="1" applyFill="1" applyBorder="1" applyAlignment="1">
      <alignment horizontal="center"/>
    </xf>
    <xf numFmtId="3" fontId="2" fillId="29" borderId="13" xfId="0" applyNumberFormat="1" applyFont="1" applyFill="1" applyBorder="1" applyAlignment="1">
      <alignment horizontal="center"/>
    </xf>
    <xf numFmtId="3" fontId="2" fillId="29" borderId="14" xfId="0" applyNumberFormat="1" applyFont="1" applyFill="1" applyBorder="1" applyAlignment="1">
      <alignment horizontal="center"/>
    </xf>
    <xf numFmtId="3" fontId="2" fillId="29" borderId="1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</cellXfs>
  <cellStyles count="143">
    <cellStyle name="_Campaign Summary" xfId="1"/>
    <cellStyle name="_Caress Brazilian (Unilever) Campaign Report - 050108" xfId="2"/>
    <cellStyle name="_Caress_328to415" xfId="3"/>
    <cellStyle name="_Caress_328to423" xfId="4"/>
    <cellStyle name="_Caress_328to49" xfId="5"/>
    <cellStyle name="_flash-interaction-data_caress-brazilian_start_04-30-2008" xfId="6"/>
    <cellStyle name="_laquinta_to_423" xfId="7"/>
    <cellStyle name="_NASA Interactive Media Plan_rev 4.18" xfId="8"/>
    <cellStyle name="_Question Performance 120x600" xfId="9"/>
    <cellStyle name="_Question Performance 160x600" xfId="10"/>
    <cellStyle name="_Question Performance 300x250" xfId="11"/>
    <cellStyle name="_Question Performance 425x600" xfId="12"/>
    <cellStyle name="_Question Performance 728x90" xfId="13"/>
    <cellStyle name="=C:\WINNT\SYSTEM32\COMMAND.COM" xfId="14"/>
    <cellStyle name="=C:\WINNT\SYSTEM32\COMMAND.COM 2" xfId="15"/>
    <cellStyle name="=C:\WINNT\SYSTEM32\COMMAND.COM 5" xfId="16"/>
    <cellStyle name="=C:\WINNT\SYSTEM32\COMMAND.COM_NASA Interactive Media Plan_rev 4.18" xfId="17"/>
    <cellStyle name="20% - Accent1 2" xfId="18"/>
    <cellStyle name="20% - Accent2 2" xfId="19"/>
    <cellStyle name="20% - Accent3 2" xfId="20"/>
    <cellStyle name="20% - Accent4 2" xfId="21"/>
    <cellStyle name="20% - Accent5 2" xfId="22"/>
    <cellStyle name="20% - Accent6 2" xfId="23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bch" xfId="43"/>
    <cellStyle name="bch 2" xfId="44"/>
    <cellStyle name="bci" xfId="45"/>
    <cellStyle name="bci 2" xfId="46"/>
    <cellStyle name="Calculation 2" xfId="47"/>
    <cellStyle name="Calculation 2 2" xfId="48"/>
    <cellStyle name="Calculation 2 3" xfId="49"/>
    <cellStyle name="cell" xfId="50"/>
    <cellStyle name="cell 2" xfId="51"/>
    <cellStyle name="cell 3" xfId="52"/>
    <cellStyle name="ch" xfId="53"/>
    <cellStyle name="ch 2" xfId="54"/>
    <cellStyle name="Check Cell 2" xfId="55"/>
    <cellStyle name="Comma" xfId="140" builtinId="3"/>
    <cellStyle name="Comma 10 11" xfId="139"/>
    <cellStyle name="Comma 2" xfId="56"/>
    <cellStyle name="Comma 2 2" xfId="57"/>
    <cellStyle name="Comma 2 2 2" xfId="58"/>
    <cellStyle name="Comma 2 3" xfId="59"/>
    <cellStyle name="Comma 2 4" xfId="60"/>
    <cellStyle name="Comma 3" xfId="61"/>
    <cellStyle name="Comma 3 2" xfId="62"/>
    <cellStyle name="Comma 4" xfId="63"/>
    <cellStyle name="Comma 4 2" xfId="64"/>
    <cellStyle name="Comma 5" xfId="65"/>
    <cellStyle name="Comma 5 2" xfId="66"/>
    <cellStyle name="Comma 6" xfId="67"/>
    <cellStyle name="Comma 7" xfId="68"/>
    <cellStyle name="Currency" xfId="141" builtinId="4"/>
    <cellStyle name="Currency 2" xfId="69"/>
    <cellStyle name="Currency 2 2" xfId="70"/>
    <cellStyle name="Currency 2 3" xfId="71"/>
    <cellStyle name="Currency 2 4" xfId="72"/>
    <cellStyle name="Currency 3" xfId="73"/>
    <cellStyle name="Currency 3 2" xfId="74"/>
    <cellStyle name="Currency 4" xfId="75"/>
    <cellStyle name="Currency 5" xfId="76"/>
    <cellStyle name="dah" xfId="77"/>
    <cellStyle name="dan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Input 2" xfId="86"/>
    <cellStyle name="Input 2 2" xfId="87"/>
    <cellStyle name="Input 2 3" xfId="88"/>
    <cellStyle name="Linked Cell 2" xfId="89"/>
    <cellStyle name="Neutral 2" xfId="90"/>
    <cellStyle name="Normal" xfId="0" builtinId="0"/>
    <cellStyle name="Normal 10" xfId="91"/>
    <cellStyle name="Normal 11" xfId="92"/>
    <cellStyle name="Normal 11 3" xfId="93"/>
    <cellStyle name="Normal 12" xfId="94"/>
    <cellStyle name="Normal 13" xfId="95"/>
    <cellStyle name="Normal 14" xfId="96"/>
    <cellStyle name="Normal 15" xfId="97"/>
    <cellStyle name="Normal 16" xfId="98"/>
    <cellStyle name="Normal 17" xfId="99"/>
    <cellStyle name="Normal 18" xfId="100"/>
    <cellStyle name="Normal 19" xfId="101"/>
    <cellStyle name="Normal 2" xfId="102"/>
    <cellStyle name="Normal 2 2" xfId="103"/>
    <cellStyle name="Normal 2 3" xfId="104"/>
    <cellStyle name="Normal 20" xfId="105"/>
    <cellStyle name="Normal 25 3" xfId="106"/>
    <cellStyle name="Normal 3" xfId="107"/>
    <cellStyle name="Normal 4" xfId="108"/>
    <cellStyle name="Normal 4 2" xfId="109"/>
    <cellStyle name="Normal 5" xfId="110"/>
    <cellStyle name="Normal 5 2" xfId="111"/>
    <cellStyle name="Normal 6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Note 2 3" xfId="119"/>
    <cellStyle name="Output 2" xfId="120"/>
    <cellStyle name="Output 2 2" xfId="121"/>
    <cellStyle name="Output 2 3" xfId="122"/>
    <cellStyle name="Percent" xfId="142" builtinId="5"/>
    <cellStyle name="Percent 2" xfId="123"/>
    <cellStyle name="Percent 2 2" xfId="124"/>
    <cellStyle name="Percent 3" xfId="125"/>
    <cellStyle name="Percent 4" xfId="126"/>
    <cellStyle name="Percent 5" xfId="127"/>
    <cellStyle name="rh" xfId="128"/>
    <cellStyle name="rh 2" xfId="129"/>
    <cellStyle name="rh 3" xfId="130"/>
    <cellStyle name="srh" xfId="131"/>
    <cellStyle name="Style 1" xfId="132"/>
    <cellStyle name="Style 1 2" xfId="133"/>
    <cellStyle name="Title 2" xfId="134"/>
    <cellStyle name="Total 2" xfId="135"/>
    <cellStyle name="Total 2 2" xfId="136"/>
    <cellStyle name="Total 2 3" xfId="137"/>
    <cellStyle name="Warning Text 2" xfId="138"/>
  </cellStyles>
  <dxfs count="36">
    <dxf>
      <numFmt numFmtId="35" formatCode="_(* #,##0.00_);_(* \(#,##0.00\);_(* &quot;-&quot;??_);_(@_)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kki Dudelson" refreshedDate="43105.682374189812" createdVersion="6" refreshedVersion="6" minRefreshableVersion="3" recordCount="97">
  <cacheSource type="worksheet">
    <worksheetSource ref="A2:AL99" sheet="Crown Royal"/>
  </cacheSource>
  <cacheFields count="38">
    <cacheField name="Brand " numFmtId="0">
      <sharedItems/>
    </cacheField>
    <cacheField name="Date" numFmtId="0">
      <sharedItems containsSemiMixedTypes="0" containsNonDate="0" containsDate="1" containsString="0" minDate="2017-10-01T00:00:00" maxDate="2018-01-01T00:00:00" count="92"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5T00:00:00"/>
        <d v="2017-12-06T00:00:00"/>
        <d v="2017-12-07T00:00:00"/>
        <d v="2017-12-08T00:00:00"/>
        <d v="2017-12-09T00:00:00"/>
        <d v="2017-12-10T00:00:00"/>
        <d v="2017-12-04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</cacheField>
    <cacheField name="Campaign Start Date" numFmtId="14">
      <sharedItems containsSemiMixedTypes="0" containsNonDate="0" containsDate="1" containsString="0" minDate="2017-10-01T00:00:00" maxDate="2017-10-02T00:00:00"/>
    </cacheField>
    <cacheField name="Campaign End Date" numFmtId="14">
      <sharedItems containsSemiMixedTypes="0" containsNonDate="0" containsDate="1" containsString="0" minDate="2017-12-31T00:00:00" maxDate="2018-01-01T00:00:00"/>
    </cacheField>
    <cacheField name="Publisher" numFmtId="0">
      <sharedItems count="1">
        <s v="Hulu"/>
      </sharedItems>
    </cacheField>
    <cacheField name="Campaign name" numFmtId="0">
      <sharedItems/>
    </cacheField>
    <cacheField name="DCM Campaign ID (If applicable)" numFmtId="0">
      <sharedItems containsNonDate="0" containsString="0" containsBlank="1"/>
    </cacheField>
    <cacheField name="Creative name" numFmtId="0">
      <sharedItems/>
    </cacheField>
    <cacheField name="Consumer target_x000a_(age range)" numFmtId="0">
      <sharedItems containsNonDate="0" containsString="0" containsBlank="1"/>
    </cacheField>
    <cacheField name="Consumer target_x000a_(M, F, Both)" numFmtId="0">
      <sharedItems containsNonDate="0" containsString="0" containsBlank="1"/>
    </cacheField>
    <cacheField name="Consumer target_x000a_(Ethnicity)" numFmtId="0">
      <sharedItems containsNonDate="0" containsString="0" containsBlank="1"/>
    </cacheField>
    <cacheField name="Placement Name" numFmtId="0">
      <sharedItems count="2">
        <s v="HULU.COM»Run of Site»N/A (:30s)»SS»Video Player:  Long/Short Form»Multiple Devices»US-General-General-Hulu-In-Stream-Video-General-TBD-EN-General»PJV8H1"/>
        <s v="HULU.COM»Run of Site»N/A (:30s)»SS»Video Player:  Long/Short Form»Multiple Devices»Vanilla Asset_|US-General-General-Hulu-In-Stream-Video-General-TBD-EN-General»PKF973"/>
      </sharedItems>
    </cacheField>
    <cacheField name="DCM Placement ID (If applicable)" numFmtId="0">
      <sharedItems containsNonDate="0" containsString="0" containsBlank="1"/>
    </cacheField>
    <cacheField name="Placement Type (video, rich media, flash, static, mobile, expandable, etc)" numFmtId="0">
      <sharedItems containsNonDate="0" containsString="0" containsBlank="1"/>
    </cacheField>
    <cacheField name="Unit Size" numFmtId="0">
      <sharedItems containsNonDate="0" containsString="0" containsBlank="1"/>
    </cacheField>
    <cacheField name="Planned Impressions" numFmtId="0">
      <sharedItems containsNonDate="0" containsString="0" containsBlank="1"/>
    </cacheField>
    <cacheField name="Delivered Impressions" numFmtId="0">
      <sharedItems containsSemiMixedTypes="0" containsString="0" containsNumber="1" containsInteger="1" minValue="1" maxValue="227634"/>
    </cacheField>
    <cacheField name="Delivered Unique Impressions" numFmtId="0">
      <sharedItems containsNonDate="0" containsString="0" containsBlank="1"/>
    </cacheField>
    <cacheField name="Frequency" numFmtId="0">
      <sharedItems containsNonDate="0" containsString="0" containsBlank="1"/>
    </cacheField>
    <cacheField name="Delivered Clicks" numFmtId="0">
      <sharedItems containsSemiMixedTypes="0" containsString="0" containsNumber="1" containsInteger="1" minValue="0" maxValue="130"/>
    </cacheField>
    <cacheField name="CTR (Percentage -%)" numFmtId="10">
      <sharedItems containsSemiMixedTypes="0" containsString="0" containsNumber="1" minValue="0" maxValue="1.1960071760430562E-3"/>
    </cacheField>
    <cacheField name="RM Engagements" numFmtId="0">
      <sharedItems containsNonDate="0" containsString="0" containsBlank="1"/>
    </cacheField>
    <cacheField name="Engagements (PLEASE EXPLAIN WHAT QUALIFIES AS ENGAGEMENT)" numFmtId="0">
      <sharedItems containsNonDate="0" containsString="0" containsBlank="1"/>
    </cacheField>
    <cacheField name="RM Engagement Rate" numFmtId="0">
      <sharedItems containsNonDate="0" containsString="0" containsBlank="1"/>
    </cacheField>
    <cacheField name="% Viewable Impressions" numFmtId="0">
      <sharedItems containsNonDate="0" containsString="0" containsBlank="1"/>
    </cacheField>
    <cacheField name="% On-demo  Impressions" numFmtId="0">
      <sharedItems containsNonDate="0" containsString="0" containsBlank="1"/>
    </cacheField>
    <cacheField name="Click to Play or Autoplay?" numFmtId="0">
      <sharedItems containsNonDate="0" containsString="0" containsBlank="1"/>
    </cacheField>
    <cacheField name="Video views - total" numFmtId="0">
      <sharedItems containsSemiMixedTypes="0" containsString="0" containsNumber="1" containsInteger="1" minValue="1" maxValue="227634"/>
    </cacheField>
    <cacheField name="Video views - Frist Quartile" numFmtId="0">
      <sharedItems containsNonDate="0" containsString="0" containsBlank="1"/>
    </cacheField>
    <cacheField name="Video views - Mid Quartile" numFmtId="0">
      <sharedItems containsNonDate="0" containsString="0" containsBlank="1"/>
    </cacheField>
    <cacheField name="Video views - Third Quartile" numFmtId="0">
      <sharedItems containsNonDate="0" containsString="0" containsBlank="1"/>
    </cacheField>
    <cacheField name="Video views - Completions" numFmtId="0">
      <sharedItems containsSemiMixedTypes="0" containsString="0" containsNumber="1" containsInteger="1" minValue="1" maxValue="224269"/>
    </cacheField>
    <cacheField name="VCR (Percentage-%)" numFmtId="10">
      <sharedItems containsSemiMixedTypes="0" containsString="0" containsNumber="1" minValue="0.97673378909524433" maxValue="1.0263157894736843"/>
    </cacheField>
    <cacheField name="% viewed with sound ON" numFmtId="0">
      <sharedItems containsNonDate="0" containsString="0" containsBlank="1"/>
    </cacheField>
    <cacheField name="Cost Method (CPM, CPV, CPE, CPC, etc)" numFmtId="44">
      <sharedItems containsSemiMixedTypes="0" containsString="0" containsNumber="1" minValue="27.05" maxValue="27.05"/>
    </cacheField>
    <cacheField name="Placement rate" numFmtId="0">
      <sharedItems containsNonDate="0" containsString="0" containsBlank="1"/>
    </cacheField>
    <cacheField name="Planned Spend" numFmtId="0">
      <sharedItems containsNonDate="0" containsString="0" containsBlank="1"/>
    </cacheField>
    <cacheField name="Delivered Spend" numFmtId="44">
      <sharedItems containsSemiMixedTypes="0" containsString="0" containsNumber="1" minValue="2.7050000000000001E-2" maxValue="6066.47645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ikki Dudelson" refreshedDate="43107.512056828702" createdVersion="6" refreshedVersion="6" minRefreshableVersion="3" recordCount="1020">
  <cacheSource type="worksheet">
    <worksheetSource ref="A2:AL1022" sheet="Smirnoff"/>
  </cacheSource>
  <cacheFields count="38">
    <cacheField name="Brand " numFmtId="0">
      <sharedItems count="1">
        <s v="Smirnoff"/>
      </sharedItems>
    </cacheField>
    <cacheField name="Date" numFmtId="0">
      <sharedItems containsSemiMixedTypes="0" containsNonDate="0" containsDate="1" containsString="0" minDate="2017-10-01T00:00:00" maxDate="2018-01-01T00:00:00"/>
    </cacheField>
    <cacheField name="Campaign Start Date" numFmtId="14">
      <sharedItems containsSemiMixedTypes="0" containsNonDate="0" containsDate="1" containsString="0" minDate="2017-10-01T00:00:00" maxDate="2017-10-02T00:00:00"/>
    </cacheField>
    <cacheField name="Campaign End Date" numFmtId="14">
      <sharedItems containsSemiMixedTypes="0" containsNonDate="0" containsDate="1" containsString="0" minDate="2017-12-31T00:00:00" maxDate="2018-01-01T00:00:00"/>
    </cacheField>
    <cacheField name="Publisher" numFmtId="0">
      <sharedItems count="1">
        <s v="Hulu"/>
      </sharedItems>
    </cacheField>
    <cacheField name="Campaign name" numFmtId="0">
      <sharedItems/>
    </cacheField>
    <cacheField name="DCM Campaign ID (If applicable)" numFmtId="0">
      <sharedItems containsNonDate="0" containsString="0" containsBlank="1"/>
    </cacheField>
    <cacheField name="Creative name" numFmtId="0">
      <sharedItems count="21">
        <s v="01_Slate_ROS"/>
        <s v="01_Slate_Ted Danson Seq 3x"/>
        <s v="03_VC_Smirnoff_America #3"/>
        <s v="01_VC_LIQUORSTORE #1"/>
        <s v="02_VC_Smirnoff_Quality #2"/>
        <s v="01_VC_LIQUORSTORE"/>
        <s v="01_VC_Smirnoff_Quality"/>
        <s v="01_VC_LIQUORSTORE_WEB-Holiday #1 v2"/>
        <s v="02_VC_Smirnoff_Quality_WEB-Holiday #2 v2"/>
        <s v="03_VC_Smirnoff_America_WEB-Holiday #3 v2"/>
        <s v="01_Slate_Ted Danson Seq 3x v2"/>
        <s v="HULU.COM»Run of Site»N/A (:30s)»SS»Video Player:  Short Form»Multiple Devices»A21-64 Video Commercial_|US-General-General-Hulu-In-Stream-Video-General-TBD-EN-General»PJVFW0"/>
        <s v="HULU.COM»Run of Site»N/A (:15s)»SS»Video Player:  Short Form»Multiple Devices»Sequential Targeting Video 1_|US-General-General-Hulu-In-Stream-Video-General-TBD-EN-General»PK6CRM"/>
        <s v="HULU.COM»Run of Site»N/A (:15s)»SS»Video Player:  Short Form»Multiple Devices»Sequential Targeting Video 2_|US-General-General-Hulu-In-Stream-Video-General-TBD-EN-General»PK6CRN"/>
        <s v="HULU.COM»Run of Site»N/A (:15s)»SS»Video Player:  Short Form»Multiple Devices»Sequential Targeting Video 3_|US-General-General-Hulu-In-Stream-Video-General-TBD-EN-General»PK6CRP"/>
        <s v="HULU.COM»Run of Site»N/A (:30s)»SS»Video Player:  Short Form»Multiple Devices»ROS Sequential Targeting 3x Video Commercial_|US-General-General-Hulu-In-Stream-Video-General-TBD-EN-General»PJVFW3"/>
        <s v="HULU.COM»Run of Site»N/A (:30s)»SS»Video Player:  Short Form»Multiple Devices»Sequential Targeting 3x Video Commercial_|US-General-General-Hulu-In-Stream-Video-General-TBD-EN-General»PJVFVW"/>
        <s v="HULU.COM»Run of Site»N/A (:15s)»SS»Video Player:  Short Form»Multiple Devices»Sequential Targeting 3x Video Slate_|US-General-General-Hulu-In-Stream-Video-General-TBD-EN-General»PJVFVX"/>
        <s v="HULU.COM»Run of Site»N/A (:15s)»SS»Video Player:  Short Form»Multiple Devices»A21-64 Video Slate_|US-General-General-Hulu-In-Stream-Video-General-TBD-EN-General»PJVFW1"/>
        <s v="HULU.COM»Run of Site»N/A (:15s)»SS»Video Player:  Short Form»Multiple Devices»Sequential Targeting Video Slate_|US-General-General-Hulu-In-Stream-Video-General-TBD-EN-General»PK6CQ7"/>
        <s v="HULU.COM»Run of Site»N/A (:15s)»SS»Video Player:  Short Form»Multiple Devices»ROS Sequential Targeting 3x Video Slate_|US-General-General-Hulu-In-Stream-Video-General-TBD-EN-General»PJVFW4"/>
      </sharedItems>
    </cacheField>
    <cacheField name="Consumer target_x000a_(age range)" numFmtId="0">
      <sharedItems containsNonDate="0" containsString="0" containsBlank="1"/>
    </cacheField>
    <cacheField name="Consumer target_x000a_(M, F, Both)" numFmtId="0">
      <sharedItems containsNonDate="0" containsString="0" containsBlank="1"/>
    </cacheField>
    <cacheField name="Consumer target_x000a_(Ethnicity)" numFmtId="0">
      <sharedItems containsNonDate="0" containsString="0" containsBlank="1"/>
    </cacheField>
    <cacheField name="Placement Name" numFmtId="0">
      <sharedItems count="10">
        <s v="HULU.COM»Run of Site»N/A (:15s)»SS»Video Player:  Short Form»Multiple Devices»A21-64 Video Slate_|US-General-General-Hulu-In-Stream-Video-General-TBD-EN-General»PJVFW1"/>
        <s v="HULU.COM»Run of Site»N/A (:15s)»SS»Video Player:  Short Form»Multiple Devices»ROS Sequential Targeting 3x Video Slate_|US-General-General-Hulu-In-Stream-Video-General-TBD-EN-General»PJVFW4"/>
        <s v="HULU.COM»Run of Site»N/A (:15s)»SS»Video Player:  Short Form»Multiple Devices»Sequential Targeting 3x Video Slate_|US-General-General-Hulu-In-Stream-Video-General-TBD-EN-General»PJVFVX"/>
        <s v="HULU.COM»Run of Site»N/A (:15s)»SS»Video Player:  Short Form»Multiple Devices»Sequential Targeting Video 1_|US-General-General-Hulu-In-Stream-Video-General-TBD-EN-General»PK6CRM"/>
        <s v="HULU.COM»Run of Site»N/A (:15s)»SS»Video Player:  Short Form»Multiple Devices»Sequential Targeting Video 2_|US-General-General-Hulu-In-Stream-Video-General-TBD-EN-General»PK6CRN"/>
        <s v="HULU.COM»Run of Site»N/A (:15s)»SS»Video Player:  Short Form»Multiple Devices»Sequential Targeting Video 3_|US-General-General-Hulu-In-Stream-Video-General-TBD-EN-General»PK6CRP"/>
        <s v="HULU.COM»Run of Site»N/A (:15s)»SS»Video Player:  Short Form»Multiple Devices»Sequential Targeting Video Slate_|US-General-General-Hulu-In-Stream-Video-General-TBD-EN-General»PK6CQ7"/>
        <s v="HULU.COM»Run of Site»N/A (:30s)»SS»Video Player:  Short Form»Multiple Devices»A21-64 Video Commercial_|US-General-General-Hulu-In-Stream-Video-General-TBD-EN-General»PJVFW0"/>
        <s v="HULU.COM»Run of Site»N/A (:30s)»SS»Video Player:  Short Form»Multiple Devices»ROS Sequential Targeting 3x Video Commercial_|US-General-General-Hulu-In-Stream-Video-General-TBD-EN-General»PJVFW3"/>
        <s v="HULU.COM»Run of Site»N/A (:30s)»SS»Video Player:  Short Form»Multiple Devices»Sequential Targeting 3x Video Commercial_|US-General-General-Hulu-In-Stream-Video-General-TBD-EN-General»PJVFVW"/>
      </sharedItems>
    </cacheField>
    <cacheField name="DCM Placement ID (If applicable)" numFmtId="0">
      <sharedItems containsNonDate="0" containsString="0" containsBlank="1"/>
    </cacheField>
    <cacheField name="Placement Type (video, rich media, flash, static, mobile, expandable, etc)" numFmtId="0">
      <sharedItems containsNonDate="0" containsString="0" containsBlank="1"/>
    </cacheField>
    <cacheField name="Unit Size" numFmtId="0">
      <sharedItems containsNonDate="0" containsString="0" containsBlank="1"/>
    </cacheField>
    <cacheField name="Planned Impressions" numFmtId="0">
      <sharedItems containsNonDate="0" containsString="0" containsBlank="1"/>
    </cacheField>
    <cacheField name="Delivered Impressions" numFmtId="0">
      <sharedItems containsString="0" containsBlank="1" containsNumber="1" containsInteger="1" minValue="1" maxValue="588601" count="727">
        <m/>
        <n v="9463"/>
        <n v="1876"/>
        <n v="14554"/>
        <n v="4320"/>
        <n v="4343"/>
        <n v="3622"/>
        <n v="12295"/>
        <n v="20621"/>
        <n v="5967"/>
        <n v="7063"/>
        <n v="4893"/>
        <n v="5130"/>
        <n v="6780"/>
        <n v="8294"/>
        <n v="37482"/>
        <n v="35714"/>
        <n v="2925"/>
        <n v="68902"/>
        <n v="14447"/>
        <n v="14427"/>
        <n v="12903"/>
        <n v="26392"/>
        <n v="56655"/>
        <n v="72210"/>
        <n v="19636"/>
        <n v="17411"/>
        <n v="18415"/>
        <n v="22146"/>
        <n v="17448"/>
        <n v="33054"/>
        <n v="34383"/>
        <n v="2686"/>
        <n v="64154"/>
        <n v="13307"/>
        <n v="13305"/>
        <n v="11963"/>
        <n v="24527"/>
        <n v="52852"/>
        <n v="68526"/>
        <n v="18679"/>
        <n v="16261"/>
        <n v="16732"/>
        <n v="20522"/>
        <n v="16649"/>
        <n v="27671"/>
        <n v="34623"/>
        <n v="2578"/>
        <n v="59606"/>
        <n v="12350"/>
        <n v="12382"/>
        <n v="10530"/>
        <n v="21482"/>
        <n v="46736"/>
        <n v="61908"/>
        <n v="17620"/>
        <n v="14701"/>
        <n v="15232"/>
        <n v="18571"/>
        <n v="14816"/>
        <n v="74185"/>
        <n v="124166"/>
        <n v="63559"/>
        <n v="120929"/>
        <n v="59619"/>
        <n v="133443"/>
        <n v="63701"/>
        <n v="124606"/>
        <n v="64308"/>
        <n v="127859"/>
        <n v="68862"/>
        <n v="125004"/>
        <n v="74734"/>
        <n v="117360"/>
        <n v="77325"/>
        <n v="115611"/>
        <n v="71676"/>
        <n v="111085"/>
        <n v="37341"/>
        <n v="42965"/>
        <n v="38598"/>
        <n v="42954"/>
        <n v="52879"/>
        <n v="40261"/>
        <n v="49556"/>
        <n v="56451"/>
        <n v="49309"/>
        <n v="58496"/>
        <n v="63469"/>
        <n v="47693"/>
        <n v="10404"/>
        <n v="2153"/>
        <n v="15766"/>
        <n v="4560"/>
        <n v="4640"/>
        <n v="4038"/>
        <n v="13709"/>
        <n v="21977"/>
        <n v="6504"/>
        <n v="7514"/>
        <n v="5521"/>
        <n v="5870"/>
        <n v="7542"/>
        <n v="9451"/>
        <n v="9837"/>
        <n v="1955"/>
        <n v="14920"/>
        <n v="4371"/>
        <n v="4497"/>
        <n v="3885"/>
        <n v="13160"/>
        <n v="21371"/>
        <n v="6224"/>
        <n v="7254"/>
        <n v="5232"/>
        <n v="5483"/>
        <n v="7136"/>
        <n v="8932"/>
        <n v="45023"/>
        <n v="60971"/>
        <n v="57260"/>
        <n v="34094"/>
        <n v="28057"/>
        <n v="44980"/>
        <n v="20488"/>
        <n v="58041"/>
        <n v="76014"/>
        <n v="70170"/>
        <n v="41199"/>
        <n v="33490"/>
        <n v="55783"/>
        <n v="24699"/>
        <n v="22042"/>
        <n v="24760"/>
        <n v="23605"/>
        <n v="13945"/>
        <n v="12913"/>
        <n v="18693"/>
        <n v="12346"/>
        <n v="20579"/>
        <n v="23190"/>
        <n v="22408"/>
        <n v="13022"/>
        <n v="12135"/>
        <n v="17477"/>
        <n v="11722"/>
        <n v="18427"/>
        <n v="21547"/>
        <n v="21028"/>
        <n v="11746"/>
        <n v="11073"/>
        <n v="15724"/>
        <n v="10526"/>
        <n v="5128"/>
        <n v="5129"/>
        <n v="4650"/>
        <n v="3760"/>
        <n v="2902"/>
        <n v="3593"/>
        <n v="3963"/>
        <n v="4927"/>
        <n v="4848"/>
        <n v="4564"/>
        <n v="3587"/>
        <n v="2758"/>
        <n v="3345"/>
        <n v="3810"/>
        <n v="4724"/>
        <n v="4582"/>
        <n v="4433"/>
        <n v="3366"/>
        <n v="2613"/>
        <n v="3137"/>
        <n v="3642"/>
        <n v="46461"/>
        <n v="83997"/>
        <n v="61188"/>
        <n v="47816"/>
        <n v="20089"/>
        <n v="23665"/>
        <n v="62063"/>
        <n v="108447"/>
        <n v="73819"/>
        <n v="60113"/>
        <n v="22276"/>
        <n v="25885"/>
        <n v="17413"/>
        <n v="34771"/>
        <n v="18445"/>
        <n v="21151"/>
        <n v="8626"/>
        <n v="9148"/>
        <n v="16614"/>
        <n v="32470"/>
        <n v="17872"/>
        <n v="19864"/>
        <n v="8087"/>
        <n v="8723"/>
        <n v="15071"/>
        <n v="29256"/>
        <n v="16929"/>
        <n v="7325"/>
        <n v="8085"/>
        <n v="3626"/>
        <n v="6343"/>
        <n v="5575"/>
        <n v="5850"/>
        <n v="2296"/>
        <n v="2524"/>
        <n v="3450"/>
        <n v="6044"/>
        <n v="5409"/>
        <n v="5608"/>
        <n v="2224"/>
        <n v="2454"/>
        <n v="3206"/>
        <n v="5656"/>
        <n v="5229"/>
        <n v="5378"/>
        <n v="2063"/>
        <n v="2351"/>
        <n v="24716"/>
        <n v="36957"/>
        <n v="64395"/>
        <n v="26379"/>
        <n v="44618"/>
        <n v="85046"/>
        <n v="10711"/>
        <n v="18631"/>
        <n v="30569"/>
        <n v="10152"/>
        <n v="17571"/>
        <n v="28185"/>
        <n v="9121"/>
        <n v="16074"/>
        <n v="25609"/>
        <n v="3303"/>
        <n v="5066"/>
        <n v="6896"/>
        <n v="3158"/>
        <n v="4838"/>
        <n v="6550"/>
        <n v="4602"/>
        <n v="6118"/>
        <n v="41769"/>
        <n v="60062"/>
        <n v="20815"/>
        <n v="29122"/>
        <n v="38467"/>
        <n v="48634"/>
        <n v="76657"/>
        <n v="23636"/>
        <n v="34042"/>
        <n v="51983"/>
        <n v="15896"/>
        <n v="24391"/>
        <n v="14060"/>
        <n v="9061"/>
        <n v="14513"/>
        <n v="16061"/>
        <n v="23071"/>
        <n v="13232"/>
        <n v="8698"/>
        <n v="13609"/>
        <n v="15989"/>
        <n v="21975"/>
        <n v="12128"/>
        <n v="7962"/>
        <n v="12981"/>
        <n v="6633"/>
        <n v="5919"/>
        <n v="5784"/>
        <n v="3311"/>
        <n v="3363"/>
        <n v="6567"/>
        <n v="5708"/>
        <n v="5553"/>
        <n v="3211"/>
        <n v="6435"/>
        <n v="5627"/>
        <n v="5316"/>
        <n v="2987"/>
        <n v="3045"/>
        <n v="40714"/>
        <n v="45737"/>
        <n v="38940"/>
        <n v="47850"/>
        <n v="36879"/>
        <n v="43812"/>
        <n v="43851"/>
        <n v="54731"/>
        <n v="62564"/>
        <n v="43386"/>
        <n v="58881"/>
        <n v="46831"/>
        <n v="52260"/>
        <n v="52933"/>
        <n v="18331"/>
        <n v="21181"/>
        <n v="15240"/>
        <n v="39611"/>
        <n v="6774"/>
        <n v="9889"/>
        <n v="17908"/>
        <n v="17579"/>
        <n v="20292"/>
        <n v="14646"/>
        <n v="37987"/>
        <n v="6375"/>
        <n v="9387"/>
        <n v="17041"/>
        <n v="16526"/>
        <n v="19370"/>
        <n v="13503"/>
        <n v="36207"/>
        <n v="6069"/>
        <n v="8637"/>
        <n v="15738"/>
        <n v="3623"/>
        <n v="8058"/>
        <n v="5349"/>
        <n v="6601"/>
        <n v="2437"/>
        <n v="2818"/>
        <n v="5065"/>
        <n v="3527"/>
        <n v="7556"/>
        <n v="5329"/>
        <n v="6357"/>
        <n v="2326"/>
        <n v="2756"/>
        <n v="4897"/>
        <n v="3422"/>
        <n v="7034"/>
        <n v="5411"/>
        <n v="6153"/>
        <n v="2246"/>
        <n v="2639"/>
        <n v="4635"/>
        <n v="41794"/>
        <n v="46957"/>
        <n v="41495"/>
        <n v="166394"/>
        <n v="515124"/>
        <n v="12405"/>
        <n v="14640"/>
        <n v="52889"/>
        <n v="57576"/>
        <n v="46603"/>
        <n v="197263"/>
        <n v="588601"/>
        <n v="13942"/>
        <n v="16296"/>
        <n v="18313"/>
        <n v="20723"/>
        <n v="17102"/>
        <n v="35759"/>
        <n v="6293"/>
        <n v="12314"/>
        <n v="18677"/>
        <n v="17482"/>
        <n v="19336"/>
        <n v="16107"/>
        <n v="34520"/>
        <n v="5795"/>
        <n v="11561"/>
        <n v="17596"/>
        <n v="16515"/>
        <n v="17859"/>
        <n v="15167"/>
        <n v="32734"/>
        <n v="5373"/>
        <n v="10460"/>
        <n v="15552"/>
        <n v="5263"/>
        <n v="7037"/>
        <n v="4353"/>
        <n v="8405"/>
        <n v="2512"/>
        <n v="3346"/>
        <n v="5158"/>
        <n v="5071"/>
        <n v="6539"/>
        <n v="4364"/>
        <n v="8077"/>
        <n v="2364"/>
        <n v="3221"/>
        <n v="4941"/>
        <n v="4868"/>
        <n v="6097"/>
        <n v="4286"/>
        <n v="7843"/>
        <n v="2236"/>
        <n v="3019"/>
        <n v="4621"/>
        <n v="14120"/>
        <n v="18756"/>
        <n v="8570"/>
        <n v="10865"/>
        <n v="10066"/>
        <n v="13531"/>
        <n v="14608"/>
        <n v="15466"/>
        <n v="21453"/>
        <n v="9253"/>
        <n v="12676"/>
        <n v="12141"/>
        <n v="15428"/>
        <n v="17147"/>
        <n v="18726"/>
        <n v="20475"/>
        <n v="16611"/>
        <n v="18311"/>
        <n v="17297"/>
        <n v="18668"/>
        <n v="17111"/>
        <n v="17441"/>
        <n v="19475"/>
        <n v="15918"/>
        <n v="16212"/>
        <n v="17782"/>
        <n v="16321"/>
        <n v="15880"/>
        <n v="17416"/>
        <n v="14556"/>
        <n v="14975"/>
        <n v="16386"/>
        <n v="15377"/>
        <n v="5160"/>
        <n v="6121"/>
        <n v="4248"/>
        <n v="9029"/>
        <n v="2356"/>
        <n v="4262"/>
        <n v="4820"/>
        <n v="4922"/>
        <n v="5828"/>
        <n v="4071"/>
        <n v="8452"/>
        <n v="2188"/>
        <n v="3972"/>
        <n v="4626"/>
        <n v="4648"/>
        <n v="5470"/>
        <n v="3872"/>
        <n v="8097"/>
        <n v="2092"/>
        <n v="3802"/>
        <n v="4506"/>
        <n v="12975"/>
        <n v="16643"/>
        <n v="7863"/>
        <n v="8963"/>
        <n v="11085"/>
        <n v="14597"/>
        <n v="16540"/>
        <n v="16486"/>
        <n v="19705"/>
        <n v="8793"/>
        <n v="11308"/>
        <n v="13605"/>
        <n v="16764"/>
        <n v="19434"/>
        <n v="16872"/>
        <n v="18579"/>
        <n v="18757"/>
        <n v="18695"/>
        <n v="18623"/>
        <n v="18567"/>
        <n v="18933"/>
        <n v="15899"/>
        <n v="17702"/>
        <n v="17841"/>
        <n v="17552"/>
        <n v="17843"/>
        <n v="18095"/>
        <n v="14988"/>
        <n v="16065"/>
        <n v="16281"/>
        <n v="16291"/>
        <n v="16269"/>
        <n v="16475"/>
        <n v="16305"/>
        <n v="4863"/>
        <n v="5740"/>
        <n v="4762"/>
        <n v="5169"/>
        <n v="5275"/>
        <n v="5148"/>
        <n v="5176"/>
        <n v="4609"/>
        <n v="5389"/>
        <n v="4496"/>
        <n v="4831"/>
        <n v="5032"/>
        <n v="4839"/>
        <n v="4950"/>
        <n v="4528"/>
        <n v="5198"/>
        <n v="4327"/>
        <n v="4589"/>
        <n v="4851"/>
        <n v="4542"/>
        <n v="4825"/>
        <n v="19172"/>
        <n v="17817"/>
        <n v="11125"/>
        <n v="37829"/>
        <n v="40973"/>
        <n v="43256"/>
        <n v="44930"/>
        <n v="22967"/>
        <n v="20028"/>
        <n v="12232"/>
        <n v="46231"/>
        <n v="51761"/>
        <n v="53686"/>
        <n v="53541"/>
        <n v="22761"/>
        <n v="22891"/>
        <n v="1893"/>
        <n v="8056"/>
        <n v="19050"/>
        <n v="18856"/>
        <n v="19417"/>
        <n v="17946"/>
        <n v="21576"/>
        <n v="21531"/>
        <n v="2285"/>
        <n v="1"/>
        <n v="7455"/>
        <n v="18065"/>
        <n v="17840"/>
        <n v="17587"/>
        <n v="17784"/>
        <n v="20088"/>
        <n v="20267"/>
        <n v="2371"/>
        <n v="6629"/>
        <n v="16603"/>
        <n v="16111"/>
        <n v="15762"/>
        <n v="15849"/>
        <n v="6493"/>
        <n v="6275"/>
        <n v="601"/>
        <n v="2382"/>
        <n v="5056"/>
        <n v="5027"/>
        <n v="5166"/>
        <n v="6088"/>
        <n v="5941"/>
        <n v="653"/>
        <n v="2223"/>
        <n v="4909"/>
        <n v="4846"/>
        <n v="4815"/>
        <n v="4959"/>
        <n v="5880"/>
        <n v="5775"/>
        <n v="657"/>
        <n v="2107"/>
        <n v="4665"/>
        <n v="4563"/>
        <n v="4529"/>
        <n v="4708"/>
        <n v="42957"/>
        <n v="63776"/>
        <n v="32339"/>
        <n v="17101"/>
        <n v="11340"/>
        <n v="23930"/>
        <n v="24040"/>
        <n v="54534"/>
        <n v="104093"/>
        <n v="40475"/>
        <n v="18745"/>
        <n v="12657"/>
        <n v="27371"/>
        <n v="27790"/>
        <n v="18908"/>
        <n v="30748"/>
        <n v="17081"/>
        <n v="10153"/>
        <n v="3886"/>
        <n v="7162"/>
        <n v="10062"/>
        <n v="17665"/>
        <n v="29026"/>
        <n v="16252"/>
        <n v="9594"/>
        <n v="3576"/>
        <n v="6877"/>
        <n v="9530"/>
        <n v="16033"/>
        <n v="27042"/>
        <n v="15000"/>
        <n v="8505"/>
        <n v="3203"/>
        <n v="6183"/>
        <n v="8536"/>
        <n v="4967"/>
        <n v="10728"/>
        <n v="3619"/>
        <n v="1959"/>
        <n v="1899"/>
        <n v="2580"/>
        <n v="2584"/>
        <n v="4745"/>
        <n v="10253"/>
        <n v="3488"/>
        <n v="1856"/>
        <n v="1837"/>
        <n v="2439"/>
        <n v="2490"/>
        <n v="9880"/>
        <n v="3357"/>
        <n v="1750"/>
        <n v="1737"/>
        <n v="2332"/>
        <n v="21754"/>
        <n v="15132"/>
        <n v="42857"/>
        <n v="20187"/>
        <n v="13176"/>
        <n v="22933"/>
        <n v="21330"/>
        <n v="25561"/>
        <n v="19260"/>
        <n v="50374"/>
        <n v="22159"/>
        <n v="14986"/>
        <n v="26411"/>
        <n v="26372"/>
        <n v="8918"/>
        <n v="6987"/>
        <n v="12149"/>
        <n v="17212"/>
        <n v="3597"/>
        <n v="9686"/>
        <n v="8463"/>
        <n v="6679"/>
        <n v="11254"/>
        <n v="16376"/>
        <n v="3455"/>
        <n v="7432"/>
        <n v="9157"/>
        <n v="7731"/>
        <n v="6268"/>
        <n v="10067"/>
        <n v="14843"/>
        <n v="3100"/>
        <n v="6588"/>
        <n v="8110"/>
        <n v="2549"/>
        <n v="1869"/>
        <n v="3549"/>
        <n v="2477"/>
        <n v="2520"/>
        <n v="2487"/>
        <n v="2538"/>
        <n v="2481"/>
        <n v="1816"/>
        <n v="3376"/>
        <n v="2424"/>
        <n v="2397"/>
        <n v="2394"/>
        <n v="1751"/>
        <n v="3145"/>
        <n v="2269"/>
        <n v="2280"/>
        <n v="2261"/>
        <n v="2293"/>
        <n v="22591"/>
        <n v="23576"/>
        <n v="21480"/>
        <n v="23283"/>
        <n v="23085"/>
        <n v="23457"/>
        <n v="20905"/>
        <n v="26511"/>
        <n v="27021"/>
        <n v="25260"/>
        <n v="26104"/>
        <n v="25909"/>
        <n v="25083"/>
        <n v="34838"/>
        <n v="9236"/>
        <n v="9645"/>
        <n v="11581"/>
        <n v="6937"/>
        <n v="9198"/>
        <n v="9638"/>
        <n v="9197"/>
        <n v="8798"/>
        <n v="11045"/>
        <n v="6536"/>
        <n v="8780"/>
        <n v="9498"/>
        <n v="7811"/>
        <n v="8429"/>
        <n v="8145"/>
        <n v="10043"/>
        <n v="6058"/>
        <n v="8153"/>
        <n v="9341"/>
        <n v="2604"/>
        <n v="3427"/>
        <n v="1616"/>
        <n v="3520"/>
        <n v="1993"/>
        <n v="2259"/>
        <n v="2740"/>
        <n v="2531"/>
        <n v="3286"/>
        <n v="1539"/>
        <n v="3397"/>
        <n v="1873"/>
        <n v="2164"/>
        <n v="2724"/>
        <n v="2350"/>
        <n v="3082"/>
        <n v="1417"/>
        <n v="3196"/>
        <n v="1741"/>
        <n v="2005"/>
        <n v="2657"/>
      </sharedItems>
    </cacheField>
    <cacheField name="Delivered Unique Impressions" numFmtId="0">
      <sharedItems containsNonDate="0" containsString="0" containsBlank="1"/>
    </cacheField>
    <cacheField name="Frequency" numFmtId="0">
      <sharedItems containsNonDate="0" containsString="0" containsBlank="1"/>
    </cacheField>
    <cacheField name="Delivered Clicks" numFmtId="0">
      <sharedItems containsSemiMixedTypes="0" containsString="0" containsNumber="1" containsInteger="1" minValue="0" maxValue="390"/>
    </cacheField>
    <cacheField name="CTR (Percentage -%)" numFmtId="0">
      <sharedItems containsMixedTypes="1" containsNumber="1" minValue="0" maxValue="3.5360678925035359E-3"/>
    </cacheField>
    <cacheField name="RM Engagements" numFmtId="0">
      <sharedItems containsNonDate="0" containsString="0" containsBlank="1"/>
    </cacheField>
    <cacheField name="Engagements (PLEASE EXPLAIN WHAT QUALIFIES AS ENGAGEMENT)" numFmtId="0">
      <sharedItems containsNonDate="0" containsString="0" containsBlank="1"/>
    </cacheField>
    <cacheField name="RM Engagement Rate" numFmtId="0">
      <sharedItems containsNonDate="0" containsString="0" containsBlank="1"/>
    </cacheField>
    <cacheField name="% Viewable Impressions" numFmtId="0">
      <sharedItems containsNonDate="0" containsString="0" containsBlank="1"/>
    </cacheField>
    <cacheField name="% On-demo  Impressions" numFmtId="0">
      <sharedItems containsNonDate="0" containsString="0" containsBlank="1"/>
    </cacheField>
    <cacheField name="Click to Play or Autoplay?" numFmtId="0">
      <sharedItems containsNonDate="0" containsString="0" containsBlank="1"/>
    </cacheField>
    <cacheField name="Video views - total" numFmtId="0">
      <sharedItems containsString="0" containsBlank="1" containsNumber="1" containsInteger="1" minValue="1" maxValue="588601" count="727">
        <m/>
        <n v="9463"/>
        <n v="1876"/>
        <n v="14554"/>
        <n v="4320"/>
        <n v="4343"/>
        <n v="3622"/>
        <n v="12295"/>
        <n v="20621"/>
        <n v="5967"/>
        <n v="7063"/>
        <n v="4893"/>
        <n v="5130"/>
        <n v="6780"/>
        <n v="8294"/>
        <n v="37482"/>
        <n v="35714"/>
        <n v="2925"/>
        <n v="68902"/>
        <n v="14447"/>
        <n v="14427"/>
        <n v="12903"/>
        <n v="26392"/>
        <n v="56655"/>
        <n v="72210"/>
        <n v="19636"/>
        <n v="17411"/>
        <n v="18415"/>
        <n v="22146"/>
        <n v="17448"/>
        <n v="33054"/>
        <n v="34383"/>
        <n v="2686"/>
        <n v="64154"/>
        <n v="13307"/>
        <n v="13305"/>
        <n v="11963"/>
        <n v="24527"/>
        <n v="52852"/>
        <n v="68526"/>
        <n v="18679"/>
        <n v="16261"/>
        <n v="16732"/>
        <n v="20522"/>
        <n v="16649"/>
        <n v="27671"/>
        <n v="34623"/>
        <n v="2578"/>
        <n v="59606"/>
        <n v="12350"/>
        <n v="12382"/>
        <n v="10530"/>
        <n v="21482"/>
        <n v="46736"/>
        <n v="61908"/>
        <n v="17620"/>
        <n v="14701"/>
        <n v="15232"/>
        <n v="18571"/>
        <n v="14816"/>
        <n v="74185"/>
        <n v="124166"/>
        <n v="63559"/>
        <n v="120929"/>
        <n v="59619"/>
        <n v="133443"/>
        <n v="63701"/>
        <n v="124606"/>
        <n v="64308"/>
        <n v="127859"/>
        <n v="68862"/>
        <n v="125004"/>
        <n v="74734"/>
        <n v="117360"/>
        <n v="77325"/>
        <n v="115611"/>
        <n v="71676"/>
        <n v="111085"/>
        <n v="37341"/>
        <n v="42965"/>
        <n v="38598"/>
        <n v="42954"/>
        <n v="52879"/>
        <n v="40261"/>
        <n v="49556"/>
        <n v="56451"/>
        <n v="49309"/>
        <n v="58496"/>
        <n v="63469"/>
        <n v="47693"/>
        <n v="10404"/>
        <n v="2153"/>
        <n v="15766"/>
        <n v="4560"/>
        <n v="4640"/>
        <n v="4038"/>
        <n v="13709"/>
        <n v="21977"/>
        <n v="6504"/>
        <n v="7514"/>
        <n v="5521"/>
        <n v="5870"/>
        <n v="7542"/>
        <n v="9451"/>
        <n v="9837"/>
        <n v="1955"/>
        <n v="14920"/>
        <n v="4371"/>
        <n v="4497"/>
        <n v="3885"/>
        <n v="13160"/>
        <n v="21371"/>
        <n v="6224"/>
        <n v="7254"/>
        <n v="5232"/>
        <n v="5483"/>
        <n v="7136"/>
        <n v="8932"/>
        <n v="45023"/>
        <n v="60971"/>
        <n v="57260"/>
        <n v="34094"/>
        <n v="28057"/>
        <n v="44980"/>
        <n v="20488"/>
        <n v="58041"/>
        <n v="76014"/>
        <n v="70170"/>
        <n v="41199"/>
        <n v="33490"/>
        <n v="55783"/>
        <n v="24699"/>
        <n v="22042"/>
        <n v="24760"/>
        <n v="23605"/>
        <n v="13945"/>
        <n v="12913"/>
        <n v="18693"/>
        <n v="12346"/>
        <n v="20579"/>
        <n v="23190"/>
        <n v="22408"/>
        <n v="13022"/>
        <n v="12135"/>
        <n v="17477"/>
        <n v="11722"/>
        <n v="18427"/>
        <n v="21547"/>
        <n v="21028"/>
        <n v="11746"/>
        <n v="11073"/>
        <n v="15724"/>
        <n v="10526"/>
        <n v="5128"/>
        <n v="5129"/>
        <n v="4650"/>
        <n v="3760"/>
        <n v="2902"/>
        <n v="3593"/>
        <n v="3963"/>
        <n v="4927"/>
        <n v="4848"/>
        <n v="4564"/>
        <n v="3587"/>
        <n v="2758"/>
        <n v="3345"/>
        <n v="3810"/>
        <n v="4724"/>
        <n v="4582"/>
        <n v="4433"/>
        <n v="3366"/>
        <n v="2613"/>
        <n v="3137"/>
        <n v="3642"/>
        <n v="46461"/>
        <n v="83997"/>
        <n v="61188"/>
        <n v="47816"/>
        <n v="20089"/>
        <n v="23665"/>
        <n v="62063"/>
        <n v="108447"/>
        <n v="73819"/>
        <n v="60113"/>
        <n v="22276"/>
        <n v="25885"/>
        <n v="17413"/>
        <n v="34771"/>
        <n v="18445"/>
        <n v="21151"/>
        <n v="8626"/>
        <n v="9148"/>
        <n v="16614"/>
        <n v="32470"/>
        <n v="17872"/>
        <n v="19864"/>
        <n v="8087"/>
        <n v="8723"/>
        <n v="15071"/>
        <n v="29256"/>
        <n v="16929"/>
        <n v="7325"/>
        <n v="8085"/>
        <n v="3626"/>
        <n v="6343"/>
        <n v="5575"/>
        <n v="5850"/>
        <n v="2296"/>
        <n v="2524"/>
        <n v="3450"/>
        <n v="6044"/>
        <n v="5409"/>
        <n v="5608"/>
        <n v="2224"/>
        <n v="2454"/>
        <n v="3206"/>
        <n v="5656"/>
        <n v="5229"/>
        <n v="5378"/>
        <n v="2063"/>
        <n v="2351"/>
        <n v="24716"/>
        <n v="36957"/>
        <n v="64395"/>
        <n v="26379"/>
        <n v="44618"/>
        <n v="85046"/>
        <n v="10711"/>
        <n v="18631"/>
        <n v="30569"/>
        <n v="10152"/>
        <n v="17571"/>
        <n v="28185"/>
        <n v="9121"/>
        <n v="16074"/>
        <n v="25609"/>
        <n v="3303"/>
        <n v="5066"/>
        <n v="6896"/>
        <n v="3158"/>
        <n v="4838"/>
        <n v="6550"/>
        <n v="4602"/>
        <n v="6118"/>
        <n v="41769"/>
        <n v="60062"/>
        <n v="20815"/>
        <n v="29122"/>
        <n v="38467"/>
        <n v="48634"/>
        <n v="76657"/>
        <n v="23636"/>
        <n v="34042"/>
        <n v="51983"/>
        <n v="15896"/>
        <n v="24391"/>
        <n v="14060"/>
        <n v="9061"/>
        <n v="14513"/>
        <n v="16061"/>
        <n v="23071"/>
        <n v="13232"/>
        <n v="8698"/>
        <n v="13609"/>
        <n v="15989"/>
        <n v="21975"/>
        <n v="12128"/>
        <n v="7962"/>
        <n v="12981"/>
        <n v="6633"/>
        <n v="5919"/>
        <n v="5784"/>
        <n v="3311"/>
        <n v="3363"/>
        <n v="6567"/>
        <n v="5708"/>
        <n v="5553"/>
        <n v="3211"/>
        <n v="6435"/>
        <n v="5627"/>
        <n v="5316"/>
        <n v="2987"/>
        <n v="3045"/>
        <n v="40714"/>
        <n v="45737"/>
        <n v="38940"/>
        <n v="47850"/>
        <n v="36879"/>
        <n v="43812"/>
        <n v="43851"/>
        <n v="54731"/>
        <n v="62564"/>
        <n v="43386"/>
        <n v="58881"/>
        <n v="46831"/>
        <n v="52260"/>
        <n v="52933"/>
        <n v="18331"/>
        <n v="21181"/>
        <n v="15240"/>
        <n v="39611"/>
        <n v="6774"/>
        <n v="9889"/>
        <n v="17908"/>
        <n v="17579"/>
        <n v="20292"/>
        <n v="14646"/>
        <n v="37987"/>
        <n v="6375"/>
        <n v="9387"/>
        <n v="17041"/>
        <n v="16526"/>
        <n v="19370"/>
        <n v="13503"/>
        <n v="36207"/>
        <n v="6069"/>
        <n v="8637"/>
        <n v="15738"/>
        <n v="3623"/>
        <n v="8058"/>
        <n v="5349"/>
        <n v="6601"/>
        <n v="2437"/>
        <n v="2818"/>
        <n v="5065"/>
        <n v="3527"/>
        <n v="7556"/>
        <n v="5329"/>
        <n v="6357"/>
        <n v="2326"/>
        <n v="2756"/>
        <n v="4897"/>
        <n v="3422"/>
        <n v="7034"/>
        <n v="5411"/>
        <n v="6153"/>
        <n v="2246"/>
        <n v="2639"/>
        <n v="4635"/>
        <n v="41794"/>
        <n v="46957"/>
        <n v="41495"/>
        <n v="166394"/>
        <n v="515124"/>
        <n v="12405"/>
        <n v="14640"/>
        <n v="52889"/>
        <n v="57576"/>
        <n v="46603"/>
        <n v="197263"/>
        <n v="588601"/>
        <n v="13942"/>
        <n v="16296"/>
        <n v="18313"/>
        <n v="20723"/>
        <n v="17102"/>
        <n v="35759"/>
        <n v="6293"/>
        <n v="12314"/>
        <n v="18677"/>
        <n v="17482"/>
        <n v="19336"/>
        <n v="16107"/>
        <n v="34520"/>
        <n v="5795"/>
        <n v="11561"/>
        <n v="17596"/>
        <n v="16515"/>
        <n v="17859"/>
        <n v="15167"/>
        <n v="32734"/>
        <n v="5373"/>
        <n v="10460"/>
        <n v="15552"/>
        <n v="5263"/>
        <n v="7037"/>
        <n v="4353"/>
        <n v="8405"/>
        <n v="2512"/>
        <n v="3346"/>
        <n v="5158"/>
        <n v="5071"/>
        <n v="6539"/>
        <n v="4364"/>
        <n v="8077"/>
        <n v="2364"/>
        <n v="3221"/>
        <n v="4941"/>
        <n v="4868"/>
        <n v="6097"/>
        <n v="4286"/>
        <n v="7843"/>
        <n v="2236"/>
        <n v="3019"/>
        <n v="4621"/>
        <n v="14120"/>
        <n v="18756"/>
        <n v="8570"/>
        <n v="10865"/>
        <n v="10066"/>
        <n v="13531"/>
        <n v="14608"/>
        <n v="15466"/>
        <n v="21453"/>
        <n v="9253"/>
        <n v="12676"/>
        <n v="12141"/>
        <n v="15428"/>
        <n v="17147"/>
        <n v="18726"/>
        <n v="20475"/>
        <n v="16611"/>
        <n v="18311"/>
        <n v="17297"/>
        <n v="18668"/>
        <n v="17111"/>
        <n v="17441"/>
        <n v="19475"/>
        <n v="15918"/>
        <n v="16212"/>
        <n v="17782"/>
        <n v="16321"/>
        <n v="15880"/>
        <n v="17416"/>
        <n v="14556"/>
        <n v="14975"/>
        <n v="16386"/>
        <n v="15377"/>
        <n v="5160"/>
        <n v="6121"/>
        <n v="4248"/>
        <n v="9029"/>
        <n v="2356"/>
        <n v="4262"/>
        <n v="4820"/>
        <n v="4922"/>
        <n v="5828"/>
        <n v="4071"/>
        <n v="8452"/>
        <n v="2188"/>
        <n v="3972"/>
        <n v="4626"/>
        <n v="4648"/>
        <n v="5470"/>
        <n v="3872"/>
        <n v="8097"/>
        <n v="2092"/>
        <n v="3802"/>
        <n v="4506"/>
        <n v="12975"/>
        <n v="16643"/>
        <n v="7863"/>
        <n v="8963"/>
        <n v="11085"/>
        <n v="14597"/>
        <n v="16540"/>
        <n v="16486"/>
        <n v="19705"/>
        <n v="8793"/>
        <n v="11308"/>
        <n v="13605"/>
        <n v="16764"/>
        <n v="19434"/>
        <n v="16872"/>
        <n v="18579"/>
        <n v="18757"/>
        <n v="18695"/>
        <n v="18623"/>
        <n v="18567"/>
        <n v="18933"/>
        <n v="15899"/>
        <n v="17702"/>
        <n v="17841"/>
        <n v="17552"/>
        <n v="17843"/>
        <n v="18095"/>
        <n v="14988"/>
        <n v="16065"/>
        <n v="16281"/>
        <n v="16291"/>
        <n v="16269"/>
        <n v="16475"/>
        <n v="16305"/>
        <n v="4863"/>
        <n v="5740"/>
        <n v="4762"/>
        <n v="5169"/>
        <n v="5275"/>
        <n v="5148"/>
        <n v="5176"/>
        <n v="4609"/>
        <n v="5389"/>
        <n v="4496"/>
        <n v="4831"/>
        <n v="5032"/>
        <n v="4839"/>
        <n v="4950"/>
        <n v="4528"/>
        <n v="5198"/>
        <n v="4327"/>
        <n v="4589"/>
        <n v="4851"/>
        <n v="4542"/>
        <n v="4825"/>
        <n v="19172"/>
        <n v="17817"/>
        <n v="11125"/>
        <n v="37829"/>
        <n v="40973"/>
        <n v="43256"/>
        <n v="44930"/>
        <n v="22967"/>
        <n v="20028"/>
        <n v="12232"/>
        <n v="46231"/>
        <n v="51761"/>
        <n v="53686"/>
        <n v="53541"/>
        <n v="22761"/>
        <n v="22891"/>
        <n v="1893"/>
        <n v="8056"/>
        <n v="19050"/>
        <n v="18856"/>
        <n v="19417"/>
        <n v="17946"/>
        <n v="21576"/>
        <n v="21531"/>
        <n v="2285"/>
        <n v="1"/>
        <n v="7455"/>
        <n v="18065"/>
        <n v="17840"/>
        <n v="17587"/>
        <n v="17784"/>
        <n v="20088"/>
        <n v="20267"/>
        <n v="2371"/>
        <n v="6629"/>
        <n v="16603"/>
        <n v="16111"/>
        <n v="15762"/>
        <n v="15849"/>
        <n v="6493"/>
        <n v="6275"/>
        <n v="601"/>
        <n v="2382"/>
        <n v="5056"/>
        <n v="5027"/>
        <n v="5166"/>
        <n v="6088"/>
        <n v="5941"/>
        <n v="653"/>
        <n v="2223"/>
        <n v="4909"/>
        <n v="4846"/>
        <n v="4815"/>
        <n v="4959"/>
        <n v="5880"/>
        <n v="5775"/>
        <n v="657"/>
        <n v="2107"/>
        <n v="4665"/>
        <n v="4563"/>
        <n v="4529"/>
        <n v="4708"/>
        <n v="42957"/>
        <n v="63776"/>
        <n v="32339"/>
        <n v="17101"/>
        <n v="11340"/>
        <n v="23930"/>
        <n v="24040"/>
        <n v="54534"/>
        <n v="104093"/>
        <n v="40475"/>
        <n v="18745"/>
        <n v="12657"/>
        <n v="27371"/>
        <n v="27790"/>
        <n v="18908"/>
        <n v="30748"/>
        <n v="17081"/>
        <n v="10153"/>
        <n v="3886"/>
        <n v="7162"/>
        <n v="10062"/>
        <n v="17665"/>
        <n v="29026"/>
        <n v="16252"/>
        <n v="9594"/>
        <n v="3576"/>
        <n v="6877"/>
        <n v="9530"/>
        <n v="16033"/>
        <n v="27042"/>
        <n v="15000"/>
        <n v="8505"/>
        <n v="3203"/>
        <n v="6183"/>
        <n v="8536"/>
        <n v="4967"/>
        <n v="10728"/>
        <n v="3619"/>
        <n v="1959"/>
        <n v="1899"/>
        <n v="2580"/>
        <n v="2584"/>
        <n v="4745"/>
        <n v="10253"/>
        <n v="3488"/>
        <n v="1856"/>
        <n v="1837"/>
        <n v="2439"/>
        <n v="2490"/>
        <n v="9880"/>
        <n v="3357"/>
        <n v="1750"/>
        <n v="1737"/>
        <n v="2332"/>
        <n v="21754"/>
        <n v="15132"/>
        <n v="42857"/>
        <n v="20187"/>
        <n v="13176"/>
        <n v="22933"/>
        <n v="21330"/>
        <n v="25561"/>
        <n v="19260"/>
        <n v="50374"/>
        <n v="22159"/>
        <n v="14986"/>
        <n v="26411"/>
        <n v="26372"/>
        <n v="8918"/>
        <n v="6987"/>
        <n v="12149"/>
        <n v="17212"/>
        <n v="3597"/>
        <n v="9686"/>
        <n v="8463"/>
        <n v="6679"/>
        <n v="11254"/>
        <n v="16376"/>
        <n v="3455"/>
        <n v="7432"/>
        <n v="9157"/>
        <n v="7731"/>
        <n v="6268"/>
        <n v="10067"/>
        <n v="14843"/>
        <n v="3100"/>
        <n v="6588"/>
        <n v="8110"/>
        <n v="2549"/>
        <n v="1869"/>
        <n v="3549"/>
        <n v="2477"/>
        <n v="2520"/>
        <n v="2487"/>
        <n v="2538"/>
        <n v="2481"/>
        <n v="1816"/>
        <n v="3376"/>
        <n v="2424"/>
        <n v="2397"/>
        <n v="2394"/>
        <n v="1751"/>
        <n v="3145"/>
        <n v="2269"/>
        <n v="2280"/>
        <n v="2261"/>
        <n v="2293"/>
        <n v="22591"/>
        <n v="23576"/>
        <n v="21480"/>
        <n v="23283"/>
        <n v="23085"/>
        <n v="23457"/>
        <n v="20905"/>
        <n v="26511"/>
        <n v="27021"/>
        <n v="25260"/>
        <n v="26104"/>
        <n v="25909"/>
        <n v="25083"/>
        <n v="34838"/>
        <n v="9236"/>
        <n v="9645"/>
        <n v="11581"/>
        <n v="6937"/>
        <n v="9198"/>
        <n v="9638"/>
        <n v="9197"/>
        <n v="8798"/>
        <n v="11045"/>
        <n v="6536"/>
        <n v="8780"/>
        <n v="9498"/>
        <n v="7811"/>
        <n v="8429"/>
        <n v="8145"/>
        <n v="10043"/>
        <n v="6058"/>
        <n v="8153"/>
        <n v="9341"/>
        <n v="2604"/>
        <n v="3427"/>
        <n v="1616"/>
        <n v="3520"/>
        <n v="1993"/>
        <n v="2259"/>
        <n v="2740"/>
        <n v="2531"/>
        <n v="3286"/>
        <n v="1539"/>
        <n v="3397"/>
        <n v="1873"/>
        <n v="2164"/>
        <n v="2724"/>
        <n v="2350"/>
        <n v="3082"/>
        <n v="1417"/>
        <n v="3196"/>
        <n v="1741"/>
        <n v="2005"/>
        <n v="2657"/>
      </sharedItems>
    </cacheField>
    <cacheField name="Video views - Frist Quartile" numFmtId="0">
      <sharedItems containsNonDate="0" containsString="0" containsBlank="1"/>
    </cacheField>
    <cacheField name="Video views - Mid Quartile" numFmtId="0">
      <sharedItems containsNonDate="0" containsString="0" containsBlank="1"/>
    </cacheField>
    <cacheField name="Video views - Third Quartile" numFmtId="0">
      <sharedItems containsNonDate="0" containsString="0" containsBlank="1"/>
    </cacheField>
    <cacheField name="Video views - Completions" numFmtId="0">
      <sharedItems containsSemiMixedTypes="0" containsString="0" containsNumber="1" containsInteger="1" minValue="0" maxValue="583994"/>
    </cacheField>
    <cacheField name="VCR (Percentage-%)" numFmtId="10">
      <sharedItems containsString="0" containsBlank="1" containsNumber="1" minValue="0" maxValue="1.004624986069319"/>
    </cacheField>
    <cacheField name="% viewed with sound ON" numFmtId="0">
      <sharedItems containsNonDate="0" containsString="0" containsBlank="1"/>
    </cacheField>
    <cacheField name="Cost Method (CPM, CPV, CPE, CPC, etc)" numFmtId="44">
      <sharedItems containsSemiMixedTypes="0" containsString="0" containsNumber="1" minValue="6.17" maxValue="35.71"/>
    </cacheField>
    <cacheField name="Placement rate" numFmtId="0">
      <sharedItems containsNonDate="0" containsString="0" containsBlank="1"/>
    </cacheField>
    <cacheField name="Planned Spend" numFmtId="0">
      <sharedItems containsNonDate="0" containsString="0" containsBlank="1"/>
    </cacheField>
    <cacheField name="Delivered Spend" numFmtId="44">
      <sharedItems containsSemiMixedTypes="0" containsString="0" containsNumber="1" minValue="0" maxValue="15797.0377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ikki Dudelson" refreshedDate="43107.627903356479" createdVersion="6" refreshedVersion="6" minRefreshableVersion="3" recordCount="344">
  <cacheSource type="worksheet">
    <worksheetSource ref="A2:AL346" sheet="Captain Morgan"/>
  </cacheSource>
  <cacheFields count="38">
    <cacheField name="Brand " numFmtId="0">
      <sharedItems/>
    </cacheField>
    <cacheField name="Date" numFmtId="0">
      <sharedItems containsSemiMixedTypes="0" containsNonDate="0" containsDate="1" containsString="0" minDate="2017-10-01T00:00:00" maxDate="2018-01-01T00:00:00"/>
    </cacheField>
    <cacheField name="Campaign Start Date" numFmtId="14">
      <sharedItems containsSemiMixedTypes="0" containsNonDate="0" containsDate="1" containsString="0" minDate="2017-10-01T00:00:00" maxDate="2017-10-02T00:00:00"/>
    </cacheField>
    <cacheField name="Campaign End Date" numFmtId="14">
      <sharedItems containsSemiMixedTypes="0" containsNonDate="0" containsDate="1" containsString="0" minDate="2017-12-31T00:00:00" maxDate="2018-01-01T00:00:00"/>
    </cacheField>
    <cacheField name="Publisher" numFmtId="0">
      <sharedItems count="1">
        <s v="Hulu"/>
      </sharedItems>
    </cacheField>
    <cacheField name="Campaign name" numFmtId="0">
      <sharedItems/>
    </cacheField>
    <cacheField name="DCM Campaign ID (If applicable)" numFmtId="0">
      <sharedItems containsNonDate="0" containsString="0" containsBlank="1"/>
    </cacheField>
    <cacheField name="Creative name" numFmtId="0">
      <sharedItems/>
    </cacheField>
    <cacheField name="Consumer target_x000a_(age range)" numFmtId="0">
      <sharedItems containsNonDate="0" containsString="0" containsBlank="1"/>
    </cacheField>
    <cacheField name="Consumer target_x000a_(M, F, Both)" numFmtId="0">
      <sharedItems containsNonDate="0" containsString="0" containsBlank="1"/>
    </cacheField>
    <cacheField name="Consumer target_x000a_(Ethnicity)" numFmtId="0">
      <sharedItems containsNonDate="0" containsString="0" containsBlank="1"/>
    </cacheField>
    <cacheField name="Placement Name" numFmtId="0">
      <sharedItems count="4">
        <s v="HULU.COM»Run of Network»1 x 1 (Other/Custom)»SS»Video Player:  Short Form»Multiple Devices»A21-34_Video Commercial_|US-Trademark-General-Hulu-In-Stream-Video-General-TBD_EN-General»PJSYYK"/>
        <s v="HULU.COM»Run of Network»1 x 1 (Other/Custom)»SS»Video Player:  Short Form»Multiple Devices»A35+_Video Commercial_|US-Trademark-General-Hulu-In-Stream-Video-General-TBD_EN-General»PJSYYM"/>
        <s v="HULU.COM»Run of Network»1 x 1 (Other/Custom)»SS»Video Player:  Short Form»Multiple Devices»A35+_Slate_|US-Trademark-General-Hulu-In-Stream-Video-General-TBD_EN-General»PJSYYN"/>
        <s v="HULU.COM»Run of Network»1 x 1 (Other/Custom)»SS»Video Player:  Short Form»Multiple Devices»A21-34_Slate_|US-Trademark-General-Hulu-In-Stream-Video-General-TBD_EN-General»PJSYYL"/>
      </sharedItems>
    </cacheField>
    <cacheField name="DCM Placement ID (If applicable)" numFmtId="0">
      <sharedItems containsNonDate="0" containsString="0" containsBlank="1"/>
    </cacheField>
    <cacheField name="Placement Type (video, rich media, flash, static, mobile, expandable, etc)" numFmtId="0">
      <sharedItems containsNonDate="0" containsString="0" containsBlank="1"/>
    </cacheField>
    <cacheField name="Unit Size" numFmtId="0">
      <sharedItems containsNonDate="0" containsString="0" containsBlank="1"/>
    </cacheField>
    <cacheField name="Planned Impressions" numFmtId="0">
      <sharedItems containsNonDate="0" containsString="0" containsBlank="1"/>
    </cacheField>
    <cacheField name="Delivered Impressions" numFmtId="0">
      <sharedItems containsString="0" containsBlank="1" containsNumber="1" containsInteger="1" minValue="0" maxValue="369625" count="158">
        <n v="66368"/>
        <n v="58977"/>
        <n v="58845"/>
        <n v="59965"/>
        <n v="64673"/>
        <n v="60188"/>
        <n v="59811"/>
        <n v="62413"/>
        <n v="52986"/>
        <n v="45804"/>
        <n v="40690"/>
        <n v="42611"/>
        <n v="41163"/>
        <n v="43812"/>
        <n v="44091"/>
        <n v="43047"/>
        <n v="42918"/>
        <n v="35441"/>
        <m/>
        <n v="34246"/>
        <n v="33472"/>
        <n v="27835"/>
        <n v="30224"/>
        <n v="38543"/>
        <n v="23079"/>
        <n v="28980"/>
        <n v="21424"/>
        <n v="18741"/>
        <n v="21129"/>
        <n v="27178"/>
        <n v="15625"/>
        <n v="36617"/>
        <n v="44387"/>
        <n v="43786"/>
        <n v="26424"/>
        <n v="22273"/>
        <n v="24910"/>
        <n v="11215"/>
        <n v="25102"/>
        <n v="30632"/>
        <n v="27754"/>
        <n v="16997"/>
        <n v="14683"/>
        <n v="21599"/>
        <n v="10406"/>
        <n v="34107"/>
        <n v="55993"/>
        <n v="40756"/>
        <n v="35659"/>
        <n v="13678"/>
        <n v="15912"/>
        <n v="23181"/>
        <n v="43724"/>
        <n v="27703"/>
        <n v="26295"/>
        <n v="9781"/>
        <n v="11349"/>
        <n v="18859"/>
        <n v="29611"/>
        <n v="369625"/>
        <n v="11333"/>
        <n v="18211"/>
        <n v="235440"/>
        <n v="25322"/>
        <n v="33416"/>
        <n v="14393"/>
        <n v="16772"/>
        <n v="19774"/>
        <n v="17781"/>
        <n v="22914"/>
        <n v="11164"/>
        <n v="12804"/>
        <n v="12340"/>
        <n v="32202"/>
        <n v="36336"/>
        <n v="25342"/>
        <n v="31724"/>
        <n v="30233"/>
        <n v="31262"/>
        <n v="32009"/>
        <n v="15407"/>
        <n v="26708"/>
        <n v="16903"/>
        <n v="21118"/>
        <n v="21128"/>
        <n v="21234"/>
        <n v="22470"/>
        <n v="31147"/>
        <n v="33880"/>
        <n v="28864"/>
        <n v="30341"/>
        <n v="30556"/>
        <n v="30547"/>
        <n v="32087"/>
        <n v="20281"/>
        <n v="23523"/>
        <n v="19254"/>
        <n v="20344"/>
        <n v="22165"/>
        <n v="20573"/>
        <n v="21823"/>
        <n v="30053"/>
        <n v="23770"/>
        <n v="72935"/>
        <n v="28490"/>
        <n v="10831"/>
        <n v="20171"/>
        <n v="32154"/>
        <n v="20205"/>
        <n v="16269"/>
        <n v="55706"/>
        <n v="22368"/>
        <n v="7522"/>
        <n v="10571"/>
        <n v="15502"/>
        <n v="29415"/>
        <n v="33130"/>
        <n v="32125"/>
        <n v="28531"/>
        <n v="31024"/>
        <n v="31218"/>
        <n v="30703"/>
        <n v="21189"/>
        <n v="21381"/>
        <n v="21556"/>
        <n v="21098"/>
        <n v="316259"/>
        <n v="9319"/>
        <n v="12496"/>
        <n v="36973"/>
        <n v="40099"/>
        <n v="16250"/>
        <n v="33380"/>
        <n v="15121"/>
        <n v="2883"/>
        <n v="2871"/>
        <n v="12042"/>
        <n v="11168"/>
        <n v="6997"/>
        <n v="16396"/>
        <n v="2614"/>
        <n v="3"/>
        <n v="2855"/>
        <n v="3166"/>
        <n v="1663"/>
        <n v="6411"/>
        <n v="2147"/>
        <n v="2956"/>
        <n v="3444"/>
        <n v="0"/>
        <n v="1"/>
        <n v="3798"/>
        <n v="6160"/>
        <n v="2508"/>
        <n v="11315"/>
        <n v="5328"/>
        <n v="7662"/>
        <n v="11353"/>
      </sharedItems>
    </cacheField>
    <cacheField name="Delivered Unique Impressions" numFmtId="0">
      <sharedItems containsString="0" containsBlank="1" containsNumber="1" containsInteger="1" minValue="2358" maxValue="12400"/>
    </cacheField>
    <cacheField name="Frequency" numFmtId="0">
      <sharedItems containsNonDate="0" containsString="0" containsBlank="1"/>
    </cacheField>
    <cacheField name="Delivered Clicks" numFmtId="0">
      <sharedItems containsSemiMixedTypes="0" containsString="0" containsNumber="1" containsInteger="1" minValue="0" maxValue="286"/>
    </cacheField>
    <cacheField name="CTR (Percentage -%)" numFmtId="10">
      <sharedItems containsString="0" containsBlank="1" containsNumber="1" minValue="0" maxValue="4.7058823529411761E-3"/>
    </cacheField>
    <cacheField name="RM Engagements" numFmtId="0">
      <sharedItems containsNonDate="0" containsString="0" containsBlank="1"/>
    </cacheField>
    <cacheField name="Engagements (PLEASE EXPLAIN WHAT QUALIFIES AS ENGAGEMENT)" numFmtId="0">
      <sharedItems containsNonDate="0" containsString="0" containsBlank="1"/>
    </cacheField>
    <cacheField name="RM Engagement Rate" numFmtId="0">
      <sharedItems containsNonDate="0" containsString="0" containsBlank="1"/>
    </cacheField>
    <cacheField name="% Viewable Impressions" numFmtId="0">
      <sharedItems containsNonDate="0" containsString="0" containsBlank="1"/>
    </cacheField>
    <cacheField name="% On-demo  Impressions" numFmtId="0">
      <sharedItems containsNonDate="0" containsString="0" containsBlank="1"/>
    </cacheField>
    <cacheField name="Click to Play or Autoplay?" numFmtId="0">
      <sharedItems containsNonDate="0" containsString="0" containsBlank="1"/>
    </cacheField>
    <cacheField name="Video views - total" numFmtId="0">
      <sharedItems containsString="0" containsBlank="1" containsNumber="1" containsInteger="1" minValue="0" maxValue="369625" count="165">
        <n v="66368"/>
        <n v="58977"/>
        <n v="58845"/>
        <n v="59965"/>
        <n v="64673"/>
        <n v="60188"/>
        <n v="59811"/>
        <n v="62413"/>
        <n v="52986"/>
        <n v="45804"/>
        <n v="40690"/>
        <n v="42611"/>
        <n v="41163"/>
        <n v="43812"/>
        <n v="44091"/>
        <n v="43047"/>
        <n v="42918"/>
        <n v="35441"/>
        <m/>
        <n v="34246"/>
        <n v="33472"/>
        <n v="27835"/>
        <n v="30224"/>
        <n v="38543"/>
        <n v="23079"/>
        <n v="28980"/>
        <n v="21424"/>
        <n v="18741"/>
        <n v="21129"/>
        <n v="27178"/>
        <n v="15625"/>
        <n v="36617"/>
        <n v="44387"/>
        <n v="43786"/>
        <n v="26424"/>
        <n v="22273"/>
        <n v="24910"/>
        <n v="11215"/>
        <n v="25102"/>
        <n v="30632"/>
        <n v="27754"/>
        <n v="16997"/>
        <n v="14683"/>
        <n v="21599"/>
        <n v="10406"/>
        <n v="34107"/>
        <n v="55993"/>
        <n v="40756"/>
        <n v="35659"/>
        <n v="13678"/>
        <n v="15912"/>
        <n v="23181"/>
        <n v="43724"/>
        <n v="27703"/>
        <n v="26295"/>
        <n v="9781"/>
        <n v="11349"/>
        <n v="18859"/>
        <n v="29611"/>
        <n v="369625"/>
        <n v="11333"/>
        <n v="18211"/>
        <n v="235440"/>
        <n v="25322"/>
        <n v="33416"/>
        <n v="14393"/>
        <n v="16772"/>
        <n v="19774"/>
        <n v="17781"/>
        <n v="22914"/>
        <n v="11164"/>
        <n v="12804"/>
        <n v="12340"/>
        <n v="32202"/>
        <n v="36336"/>
        <n v="25342"/>
        <n v="31724"/>
        <n v="30233"/>
        <n v="31262"/>
        <n v="32009"/>
        <n v="15407"/>
        <n v="26708"/>
        <n v="16903"/>
        <n v="21118"/>
        <n v="21128"/>
        <n v="21234"/>
        <n v="22470"/>
        <n v="31147"/>
        <n v="33880"/>
        <n v="28864"/>
        <n v="30341"/>
        <n v="30556"/>
        <n v="30547"/>
        <n v="32087"/>
        <n v="20281"/>
        <n v="23523"/>
        <n v="19254"/>
        <n v="20344"/>
        <n v="22165"/>
        <n v="20573"/>
        <n v="21823"/>
        <n v="30053"/>
        <n v="23770"/>
        <n v="72935"/>
        <n v="28490"/>
        <n v="10831"/>
        <n v="20171"/>
        <n v="32154"/>
        <n v="20205"/>
        <n v="16269"/>
        <n v="55706"/>
        <n v="22368"/>
        <n v="7522"/>
        <n v="10571"/>
        <n v="15502"/>
        <n v="29415"/>
        <n v="33130"/>
        <n v="32125"/>
        <n v="28531"/>
        <n v="31024"/>
        <n v="31218"/>
        <n v="30703"/>
        <n v="21189"/>
        <n v="21381"/>
        <n v="21556"/>
        <n v="21098"/>
        <n v="316259"/>
        <n v="9319"/>
        <n v="12496"/>
        <n v="36973"/>
        <n v="40099"/>
        <n v="16250"/>
        <n v="33380"/>
        <n v="15121"/>
        <n v="2883"/>
        <n v="2871"/>
        <n v="12042"/>
        <n v="11168"/>
        <n v="6997"/>
        <n v="16396"/>
        <n v="2614"/>
        <n v="3"/>
        <n v="2855"/>
        <n v="3166"/>
        <n v="1663"/>
        <n v="6411"/>
        <n v="2147"/>
        <n v="2956"/>
        <n v="3444"/>
        <n v="0"/>
        <n v="1"/>
        <n v="3215"/>
        <n v="4220"/>
        <n v="2358"/>
        <n v="12400"/>
        <n v="2364"/>
        <n v="3136"/>
        <n v="3480"/>
        <n v="3798"/>
        <n v="6160"/>
        <n v="2508"/>
        <n v="11315"/>
        <n v="5328"/>
        <n v="7662"/>
        <n v="11353"/>
      </sharedItems>
    </cacheField>
    <cacheField name="Video views - Frist Quartile" numFmtId="0">
      <sharedItems containsNonDate="0" containsString="0" containsBlank="1"/>
    </cacheField>
    <cacheField name="Video views - Mid Quartile" numFmtId="0">
      <sharedItems containsNonDate="0" containsString="0" containsBlank="1"/>
    </cacheField>
    <cacheField name="Video views - Third Quartile" numFmtId="0">
      <sharedItems containsNonDate="0" containsString="0" containsBlank="1"/>
    </cacheField>
    <cacheField name="Video views - Completions" numFmtId="0">
      <sharedItems containsSemiMixedTypes="0" containsString="0" containsNumber="1" containsInteger="1" minValue="0" maxValue="364102"/>
    </cacheField>
    <cacheField name="VCR (Percentage-%)" numFmtId="10">
      <sharedItems containsString="0" containsBlank="1" containsNumber="1" minValue="0" maxValue="1"/>
    </cacheField>
    <cacheField name="% viewed with sound ON" numFmtId="0">
      <sharedItems containsNonDate="0" containsString="0" containsBlank="1"/>
    </cacheField>
    <cacheField name="Cost Method (CPM, CPV, CPE, CPC, etc)" numFmtId="44">
      <sharedItems containsSemiMixedTypes="0" containsString="0" containsNumber="1" minValue="6.17" maxValue="27.05"/>
    </cacheField>
    <cacheField name="Placement rate" numFmtId="0">
      <sharedItems containsNonDate="0" containsString="0" containsBlank="1"/>
    </cacheField>
    <cacheField name="Planned Spend" numFmtId="0">
      <sharedItems containsNonDate="0" containsString="0" containsBlank="1"/>
    </cacheField>
    <cacheField name="Delivered Spend" numFmtId="44">
      <sharedItems containsSemiMixedTypes="0" containsString="0" containsNumber="1" minValue="0" maxValue="9848.9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Nikki Dudelson" refreshedDate="43107.62928252315" createdVersion="6" refreshedVersion="6" minRefreshableVersion="3" recordCount="128">
  <cacheSource type="worksheet">
    <worksheetSource ref="A2:AL130" sheet="Johnnie Walker"/>
  </cacheSource>
  <cacheFields count="38">
    <cacheField name="Brand " numFmtId="0">
      <sharedItems/>
    </cacheField>
    <cacheField name="Date" numFmtId="0">
      <sharedItems containsSemiMixedTypes="0" containsNonDate="0" containsDate="1" containsString="0" minDate="2017-11-01T00:00:00" maxDate="2018-01-01T00:00:00" count="61">
        <d v="2017-11-02T00:00:00"/>
        <d v="2017-11-03T00:00:00"/>
        <d v="2017-11-04T00:00:00"/>
        <d v="2017-11-05T00:00:00"/>
        <d v="2017-11-01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20T00:00:00"/>
        <d v="2017-12-19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</cacheField>
    <cacheField name="Campaign Start Date" numFmtId="14">
      <sharedItems containsSemiMixedTypes="0" containsNonDate="0" containsDate="1" containsString="0" minDate="2017-11-01T00:00:00" maxDate="2017-11-03T00:00:00"/>
    </cacheField>
    <cacheField name="Campaign End Date" numFmtId="14">
      <sharedItems containsSemiMixedTypes="0" containsNonDate="0" containsDate="1" containsString="0" minDate="2017-12-31T00:00:00" maxDate="2018-01-01T00:00:00"/>
    </cacheField>
    <cacheField name="Publisher" numFmtId="0">
      <sharedItems count="1">
        <s v="Hulu"/>
      </sharedItems>
    </cacheField>
    <cacheField name="Campaign name" numFmtId="0">
      <sharedItems count="3">
        <s v="DAN_Diageo_Johnnie Walker_Blue_A25+_Q4'17"/>
        <s v="DAN_Diageo_Johnnie Walker_KWA_Span Target Eng Creative_A21-49Q4'17"/>
        <s v="DAN_Diageo_Johnnie Walker_KWA_Span Target Eng Creative_A21-49Q4'17 | 202766"/>
      </sharedItems>
    </cacheField>
    <cacheField name="DCM Campaign ID (If applicable)" numFmtId="0">
      <sharedItems containsNonDate="0" containsString="0" containsBlank="1"/>
    </cacheField>
    <cacheField name="Creative name" numFmtId="0">
      <sharedItems/>
    </cacheField>
    <cacheField name="Consumer target_x000a_(age range)" numFmtId="0">
      <sharedItems containsNonDate="0" containsString="0" containsBlank="1"/>
    </cacheField>
    <cacheField name="Consumer target_x000a_(M, F, Both)" numFmtId="0">
      <sharedItems containsNonDate="0" containsString="0" containsBlank="1"/>
    </cacheField>
    <cacheField name="Consumer target_x000a_(Ethnicity)" numFmtId="0">
      <sharedItems containsNonDate="0" containsString="0" containsBlank="1"/>
    </cacheField>
    <cacheField name="Placement Name" numFmtId="0">
      <sharedItems count="2">
        <s v="HULU.COM»Run of Site»1 x 1 (Other/Custom)»SS»Video Player:  Long/Short Form»Multiple Devices»Johnnie Walker Blue A25+_|US-General-General-Hulu-In-Stream-Video-General-TBD-EN-General»PJT1B5"/>
        <s v="HULU.COM»Run of Network»1 x 1 (Other/Custom)»SS»Video Player:  Long/Short Form»Multiple Devices»KWA Spanish Target English Creative A21-49_|US-General-General-Hulu-In-Stream-Video-General-TBD-EN-General»PJT5RZ"/>
      </sharedItems>
    </cacheField>
    <cacheField name="DCM Placement ID (If applicable)" numFmtId="0">
      <sharedItems containsNonDate="0" containsString="0" containsBlank="1"/>
    </cacheField>
    <cacheField name="Placement Type (video, rich media, flash, static, mobile, expandable, etc)" numFmtId="0">
      <sharedItems containsNonDate="0" containsString="0" containsBlank="1"/>
    </cacheField>
    <cacheField name="Unit Size" numFmtId="0">
      <sharedItems containsNonDate="0" containsString="0" containsBlank="1"/>
    </cacheField>
    <cacheField name="Planned Impressions" numFmtId="0">
      <sharedItems containsNonDate="0" containsString="0" containsBlank="1"/>
    </cacheField>
    <cacheField name="Delivered Impressions" numFmtId="0">
      <sharedItems containsSemiMixedTypes="0" containsString="0" containsNumber="1" containsInteger="1" minValue="2" maxValue="125823"/>
    </cacheField>
    <cacheField name="Delivered Unique Impressions" numFmtId="0">
      <sharedItems containsNonDate="0" containsString="0" containsBlank="1"/>
    </cacheField>
    <cacheField name="Frequency" numFmtId="0">
      <sharedItems containsNonDate="0" containsString="0" containsBlank="1"/>
    </cacheField>
    <cacheField name="Delivered Clicks" numFmtId="0">
      <sharedItems containsSemiMixedTypes="0" containsString="0" containsNumber="1" containsInteger="1" minValue="0" maxValue="71"/>
    </cacheField>
    <cacheField name="CTR (Percentage -%)" numFmtId="10">
      <sharedItems containsSemiMixedTypes="0" containsString="0" containsNumber="1" minValue="0" maxValue="1.7043349388662467E-3"/>
    </cacheField>
    <cacheField name="RM Engagements" numFmtId="0">
      <sharedItems containsNonDate="0" containsString="0" containsBlank="1"/>
    </cacheField>
    <cacheField name="Engagements (PLEASE EXPLAIN WHAT QUALIFIES AS ENGAGEMENT)" numFmtId="0">
      <sharedItems containsNonDate="0" containsString="0" containsBlank="1"/>
    </cacheField>
    <cacheField name="RM Engagement Rate" numFmtId="0">
      <sharedItems containsNonDate="0" containsString="0" containsBlank="1"/>
    </cacheField>
    <cacheField name="% Viewable Impressions" numFmtId="0">
      <sharedItems containsNonDate="0" containsString="0" containsBlank="1"/>
    </cacheField>
    <cacheField name="% On-demo  Impressions" numFmtId="0">
      <sharedItems containsNonDate="0" containsString="0" containsBlank="1"/>
    </cacheField>
    <cacheField name="Click to Play or Autoplay?" numFmtId="0">
      <sharedItems containsNonDate="0" containsString="0" containsBlank="1"/>
    </cacheField>
    <cacheField name="Video views - total" numFmtId="0">
      <sharedItems containsSemiMixedTypes="0" containsString="0" containsNumber="1" containsInteger="1" minValue="2" maxValue="125823"/>
    </cacheField>
    <cacheField name="Video views - Frist Quartile" numFmtId="0">
      <sharedItems containsNonDate="0" containsString="0" containsBlank="1"/>
    </cacheField>
    <cacheField name="Video views - Mid Quartile" numFmtId="0">
      <sharedItems containsNonDate="0" containsString="0" containsBlank="1"/>
    </cacheField>
    <cacheField name="Video views - Third Quartile" numFmtId="0">
      <sharedItems containsNonDate="0" containsString="0" containsBlank="1"/>
    </cacheField>
    <cacheField name="Video views - Completions" numFmtId="0">
      <sharedItems containsSemiMixedTypes="0" containsString="0" containsNumber="1" containsInteger="1" minValue="2" maxValue="124116"/>
    </cacheField>
    <cacheField name="VCR (Percentage-%)" numFmtId="10">
      <sharedItems containsSemiMixedTypes="0" containsString="0" containsNumber="1" minValue="0.97096284359602092" maxValue="1.2"/>
    </cacheField>
    <cacheField name="% viewed with sound ON" numFmtId="0">
      <sharedItems containsNonDate="0" containsString="0" containsBlank="1"/>
    </cacheField>
    <cacheField name="Cost Method (CPM, CPV, CPE, CPC, etc)" numFmtId="44">
      <sharedItems containsSemiMixedTypes="0" containsString="0" containsNumber="1" minValue="27.05" maxValue="29.76"/>
    </cacheField>
    <cacheField name="Placement rate" numFmtId="0">
      <sharedItems containsNonDate="0" containsString="0" containsBlank="1"/>
    </cacheField>
    <cacheField name="Planned Spend" numFmtId="0">
      <sharedItems containsNonDate="0" containsString="0" containsBlank="1"/>
    </cacheField>
    <cacheField name="Delivered Spend" numFmtId="44">
      <sharedItems containsSemiMixedTypes="0" containsString="0" containsNumber="1" minValue="5.4100000000000002E-2" maxValue="3357.3378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Nikki Dudelson" refreshedDate="43116.53129259259" createdVersion="6" refreshedVersion="6" minRefreshableVersion="3" recordCount="364">
  <cacheSource type="worksheet">
    <worksheetSource ref="A2:AL366" sheet="Baileys"/>
  </cacheSource>
  <cacheFields count="38">
    <cacheField name="Brand " numFmtId="0">
      <sharedItems count="1">
        <s v="Baileys"/>
      </sharedItems>
    </cacheField>
    <cacheField name="Date" numFmtId="0">
      <sharedItems containsSemiMixedTypes="0" containsNonDate="0" containsDate="1" containsString="0" minDate="2017-10-10T00:00:00" maxDate="2018-01-01T00:00:00"/>
    </cacheField>
    <cacheField name="Campaign Start Date" numFmtId="14">
      <sharedItems containsSemiMixedTypes="0" containsNonDate="0" containsDate="1" containsString="0" minDate="2017-10-06T00:00:00" maxDate="2017-11-02T00:00:00"/>
    </cacheField>
    <cacheField name="Campaign End Date" numFmtId="14">
      <sharedItems containsSemiMixedTypes="0" containsNonDate="0" containsDate="1" containsString="0" minDate="2017-10-31T00:00:00" maxDate="2018-01-01T00:00:00"/>
    </cacheField>
    <cacheField name="Publisher" numFmtId="0">
      <sharedItems count="1">
        <s v="Hulu"/>
      </sharedItems>
    </cacheField>
    <cacheField name="Campaign name" numFmtId="0">
      <sharedItems/>
    </cacheField>
    <cacheField name="DCM Campaign ID (If applicable)" numFmtId="0">
      <sharedItems containsNonDate="0" containsString="0" containsBlank="1"/>
    </cacheField>
    <cacheField name="Creative name" numFmtId="0">
      <sharedItems count="7">
        <s v="01_VC_5317590_DIAGEO_BAILEYS_ICED_CREAM_VIDEO_1280X720"/>
        <s v="ALMANDE ICE COFFEE_US15_16.9_V2"/>
        <s v="FRENCH_TOAST_GFX_16-9_01"/>
        <s v="HOT CHOCOLATE_US15_16.9 V3"/>
        <s v="SMORES_GFX_16-9_01"/>
        <s v="SUNDAE_GFX_16-9_01"/>
        <s v="VOLCANO_US15_16.9 V3"/>
      </sharedItems>
    </cacheField>
    <cacheField name="Consumer target_x000a_(age range)" numFmtId="0">
      <sharedItems containsNonDate="0" containsString="0" containsBlank="1"/>
    </cacheField>
    <cacheField name="Consumer target_x000a_(M, F, Both)" numFmtId="0">
      <sharedItems containsNonDate="0" containsString="0" containsBlank="1"/>
    </cacheField>
    <cacheField name="Consumer target_x000a_(Ethnicity)" numFmtId="0">
      <sharedItems containsNonDate="0" containsString="0" containsBlank="1"/>
    </cacheField>
    <cacheField name="Placement Name" numFmtId="0">
      <sharedItems count="7">
        <s v="HULU.COM»Run of Network»1 x 1 (NA)»SS»Video Player:  Long/Short Form»Multiple Devices»Baileys_W25-54_|US_OIC_General_Hulu_In-Stream-Video_General, TBD_EN_General»PJSWSL"/>
        <s v="HULU.COM»Run of Network»1 x 1 (NA)»SS»Video Player:  Long/Short Form»Multiple Devices»Baileys Almande Ice Coffee_W25-54_|US_IceCoffee_General_Hulu_In-Stream-Video_General, TBD_EN_General»PL13HQ"/>
        <s v="HULU.COM»Run of Network»1 x 1 (NA)»SS»Video Player:  Long/Short Form»Multiple Devices»Baileys French Toast_W25-54_|US_FrenchToast_General_Hulu_In-Stream-Video_General, TBD_EN_General»PL13HS"/>
        <s v="HULU.COM»Run of Network»1 x 1 (NA)»SS»Video Player:  Long/Short Form»Multiple Devices»Baileys Hot Chocolate_W25-54_|US_HotChocolate_General_Hulu_In-Stream-Video_General, TBD_EN_General»PL13HV"/>
        <s v="HULU.COM»Run of Network»1 x 1 (NA)»SS»Video Player:  Long/Short Form»Multiple Devices»Baileys Smores_W25-54_|US_Smores_General_Hulu_In-Stream-Video_General, TBD_EN_General»PL13HX"/>
        <s v="HULU.COM»Run of Network»1 x 1 (NA)»SS»Video Player:  Long/Short Form»Multiple Devices»Baileys Sundae_W25-54_|US_Sundae_General_Hulu_In-Stream-Video_General, TBD_EN_General»PL1591"/>
        <s v="HULU.COM»Run of Network»1 x 1 (NA)»SS»Video Player:  Long/Short Form»Multiple Devices»Baileys Volcano_W25-54_|US_Volcano_General_Hulu_In-Stream-Video_General, TBD_EN_General»PL1592"/>
      </sharedItems>
    </cacheField>
    <cacheField name="DCM Placement ID (If applicable)" numFmtId="0">
      <sharedItems containsNonDate="0" containsString="0" containsBlank="1"/>
    </cacheField>
    <cacheField name="Placement Type (video, rich media, flash, static, mobile, expandable, etc)" numFmtId="0">
      <sharedItems containsNonDate="0" containsString="0" containsBlank="1"/>
    </cacheField>
    <cacheField name="Unit Size" numFmtId="0">
      <sharedItems containsNonDate="0" containsString="0" containsBlank="1"/>
    </cacheField>
    <cacheField name="Planned Impressions" numFmtId="0">
      <sharedItems containsNonDate="0" containsString="0" containsBlank="1"/>
    </cacheField>
    <cacheField name="Delivered Impressions" numFmtId="0">
      <sharedItems containsSemiMixedTypes="0" containsString="0" containsNumber="1" containsInteger="1" minValue="543" maxValue="232488"/>
    </cacheField>
    <cacheField name="Delivered Unique Impressions" numFmtId="0">
      <sharedItems containsNonDate="0" containsString="0" containsBlank="1"/>
    </cacheField>
    <cacheField name="Frequency" numFmtId="0">
      <sharedItems containsNonDate="0" containsString="0" containsBlank="1"/>
    </cacheField>
    <cacheField name="Delivered Clicks" numFmtId="0">
      <sharedItems containsSemiMixedTypes="0" containsString="0" containsNumber="1" containsInteger="1" minValue="0" maxValue="75"/>
    </cacheField>
    <cacheField name="CTR (Percentage -%)" numFmtId="10">
      <sharedItems containsSemiMixedTypes="0" containsString="0" containsNumber="1" minValue="0" maxValue="2.7803521779425394E-3"/>
    </cacheField>
    <cacheField name="RM Engagements" numFmtId="0">
      <sharedItems containsNonDate="0" containsString="0" containsBlank="1"/>
    </cacheField>
    <cacheField name="Engagements (PLEASE EXPLAIN WHAT QUALIFIES AS ENGAGEMENT)" numFmtId="0">
      <sharedItems containsNonDate="0" containsString="0" containsBlank="1"/>
    </cacheField>
    <cacheField name="RM Engagement Rate" numFmtId="0">
      <sharedItems containsNonDate="0" containsString="0" containsBlank="1"/>
    </cacheField>
    <cacheField name="% Viewable Impressions" numFmtId="0">
      <sharedItems containsNonDate="0" containsString="0" containsBlank="1"/>
    </cacheField>
    <cacheField name="% On-demo  Impressions" numFmtId="0">
      <sharedItems containsNonDate="0" containsString="0" containsBlank="1"/>
    </cacheField>
    <cacheField name="Click to Play or Autoplay?" numFmtId="0">
      <sharedItems containsNonDate="0" containsString="0" containsBlank="1"/>
    </cacheField>
    <cacheField name="Video views - total" numFmtId="0">
      <sharedItems containsSemiMixedTypes="0" containsString="0" containsNumber="1" containsInteger="1" minValue="543" maxValue="232488"/>
    </cacheField>
    <cacheField name="Video views - Frist Quartile" numFmtId="0">
      <sharedItems containsNonDate="0" containsString="0" containsBlank="1"/>
    </cacheField>
    <cacheField name="Video views - Mid Quartile" numFmtId="0">
      <sharedItems containsNonDate="0" containsString="0" containsBlank="1"/>
    </cacheField>
    <cacheField name="Video views - Third Quartile" numFmtId="0">
      <sharedItems containsNonDate="0" containsString="0" containsBlank="1"/>
    </cacheField>
    <cacheField name="Video views - Completions" numFmtId="0">
      <sharedItems containsSemiMixedTypes="0" containsString="0" containsNumber="1" containsInteger="1" minValue="539" maxValue="228662"/>
    </cacheField>
    <cacheField name="VCR (Percentage-%)" numFmtId="10">
      <sharedItems containsSemiMixedTypes="0" containsString="0" containsNumber="1" minValue="0.97055623555011561" maxValue="0.99760908547519422"/>
    </cacheField>
    <cacheField name="% viewed with sound ON" numFmtId="0">
      <sharedItems containsNonDate="0" containsString="0" containsBlank="1"/>
    </cacheField>
    <cacheField name="Cost Method (CPM, CPV, CPE, CPC, etc)" numFmtId="44">
      <sharedItems containsSemiMixedTypes="0" containsString="0" containsNumber="1" minValue="27.05" maxValue="27.05"/>
    </cacheField>
    <cacheField name="Placement rate" numFmtId="0">
      <sharedItems containsNonDate="0" containsString="0" containsBlank="1"/>
    </cacheField>
    <cacheField name="Planned Spend" numFmtId="0">
      <sharedItems containsNonDate="0" containsString="0" containsBlank="1"/>
    </cacheField>
    <cacheField name="Delivered Spend" numFmtId="44">
      <sharedItems containsSemiMixedTypes="0" containsString="0" containsNumber="1" minValue="14.57995" maxValue="6185.3071000000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">
  <r>
    <s v="Crown Royal"/>
    <x v="0"/>
    <d v="2017-10-01T00:00:00"/>
    <d v="2017-12-31T00:00:00"/>
    <x v="0"/>
    <s v="DAN_Crown Royal_Genre Targeted_10/1-12/31"/>
    <m/>
    <s v="YGNC0267000H_HULU_30"/>
    <m/>
    <m/>
    <m/>
    <x v="0"/>
    <m/>
    <m/>
    <m/>
    <m/>
    <n v="226136"/>
    <m/>
    <m/>
    <n v="54"/>
    <n v="2.4185854857997679E-4"/>
    <m/>
    <m/>
    <m/>
    <m/>
    <m/>
    <m/>
    <n v="226136"/>
    <m/>
    <m/>
    <m/>
    <n v="223271"/>
    <n v="0.98733063289348"/>
    <m/>
    <n v="27.05"/>
    <m/>
    <m/>
    <n v="6039.4805500000002"/>
  </r>
  <r>
    <s v="Crown Royal"/>
    <x v="1"/>
    <d v="2017-10-01T00:00:00"/>
    <d v="2017-12-31T00:00:00"/>
    <x v="0"/>
    <s v="DAN_Crown Royal_Genre Targeted_10/1-12/31"/>
    <m/>
    <s v="YGNC0267000H_HULU_30"/>
    <m/>
    <m/>
    <m/>
    <x v="0"/>
    <m/>
    <m/>
    <m/>
    <m/>
    <n v="214732"/>
    <m/>
    <m/>
    <n v="76"/>
    <n v="3.6236030056833351E-4"/>
    <m/>
    <m/>
    <m/>
    <m/>
    <m/>
    <m/>
    <n v="214732"/>
    <m/>
    <m/>
    <m/>
    <n v="209736"/>
    <n v="0.97673378909524433"/>
    <m/>
    <n v="27.05"/>
    <m/>
    <m/>
    <n v="5673.3588"/>
  </r>
  <r>
    <s v="Crown Royal"/>
    <x v="2"/>
    <d v="2017-10-01T00:00:00"/>
    <d v="2017-12-31T00:00:00"/>
    <x v="0"/>
    <s v="DAN_Crown Royal_Genre Targeted_10/1-12/31"/>
    <m/>
    <s v="YGNC0267000H_HULU_30"/>
    <m/>
    <m/>
    <m/>
    <x v="0"/>
    <m/>
    <m/>
    <m/>
    <m/>
    <n v="215319"/>
    <m/>
    <m/>
    <n v="37"/>
    <n v="1.7519271198318149E-4"/>
    <m/>
    <m/>
    <m/>
    <m/>
    <m/>
    <m/>
    <n v="215319"/>
    <m/>
    <m/>
    <m/>
    <n v="211196"/>
    <n v="0.98085166659700262"/>
    <m/>
    <n v="27.05"/>
    <m/>
    <m/>
    <n v="5712.8517999999995"/>
  </r>
  <r>
    <s v="Crown Royal"/>
    <x v="3"/>
    <d v="2017-10-01T00:00:00"/>
    <d v="2017-12-31T00:00:00"/>
    <x v="0"/>
    <s v="DAN_Crown Royal_Genre Targeted_10/1-12/31"/>
    <m/>
    <s v="YGNC0267000H_HULU_30"/>
    <m/>
    <m/>
    <m/>
    <x v="0"/>
    <m/>
    <m/>
    <m/>
    <m/>
    <n v="219854"/>
    <m/>
    <m/>
    <n v="62"/>
    <n v="2.8641911431818393E-4"/>
    <m/>
    <m/>
    <m/>
    <m/>
    <m/>
    <m/>
    <n v="219854"/>
    <m/>
    <m/>
    <m/>
    <n v="216466"/>
    <n v="0.98458977321313235"/>
    <m/>
    <n v="27.05"/>
    <m/>
    <m/>
    <n v="5855.4052999999994"/>
  </r>
  <r>
    <s v="Crown Royal"/>
    <x v="4"/>
    <d v="2017-10-01T00:00:00"/>
    <d v="2017-12-31T00:00:00"/>
    <x v="0"/>
    <s v="DAN_Crown Royal_Genre Targeted_10/1-12/31"/>
    <m/>
    <s v="YGNC0267000H_HULU_30"/>
    <m/>
    <m/>
    <m/>
    <x v="0"/>
    <m/>
    <m/>
    <m/>
    <m/>
    <n v="212405"/>
    <m/>
    <m/>
    <n v="44"/>
    <n v="2.1042261469228084E-4"/>
    <m/>
    <m/>
    <m/>
    <m/>
    <m/>
    <m/>
    <n v="212405"/>
    <m/>
    <m/>
    <m/>
    <n v="209103"/>
    <n v="0.98445422659541915"/>
    <m/>
    <n v="27.05"/>
    <m/>
    <m/>
    <n v="5656.2361500000006"/>
  </r>
  <r>
    <s v="Crown Royal"/>
    <x v="5"/>
    <d v="2017-10-01T00:00:00"/>
    <d v="2017-12-31T00:00:00"/>
    <x v="0"/>
    <s v="DAN_Crown Royal_Genre Targeted_10/1-12/31"/>
    <m/>
    <s v="YGNC0267000H_HULU_30"/>
    <m/>
    <m/>
    <m/>
    <x v="0"/>
    <m/>
    <m/>
    <m/>
    <m/>
    <n v="227634"/>
    <m/>
    <m/>
    <n v="49"/>
    <n v="2.1848761977803441E-4"/>
    <m/>
    <m/>
    <m/>
    <m/>
    <m/>
    <m/>
    <n v="227634"/>
    <m/>
    <m/>
    <m/>
    <n v="224269"/>
    <n v="0.98521749826475835"/>
    <m/>
    <n v="27.05"/>
    <m/>
    <m/>
    <n v="6066.4764500000001"/>
  </r>
  <r>
    <s v="Crown Royal"/>
    <x v="6"/>
    <d v="2017-10-01T00:00:00"/>
    <d v="2017-12-31T00:00:00"/>
    <x v="0"/>
    <s v="DAN_Crown Royal_Genre Targeted_10/1-12/31"/>
    <m/>
    <s v="YGNC0267000H_HULU_30"/>
    <m/>
    <m/>
    <m/>
    <x v="0"/>
    <m/>
    <m/>
    <m/>
    <m/>
    <n v="222790"/>
    <m/>
    <m/>
    <n v="29"/>
    <n v="1.3197895618298654E-4"/>
    <m/>
    <m/>
    <m/>
    <m/>
    <m/>
    <m/>
    <n v="222790"/>
    <m/>
    <m/>
    <m/>
    <n v="219732"/>
    <n v="0.98627406975178422"/>
    <m/>
    <n v="27.05"/>
    <m/>
    <m/>
    <n v="5943.7506000000003"/>
  </r>
  <r>
    <s v="Crown Royal"/>
    <x v="7"/>
    <d v="2017-10-01T00:00:00"/>
    <d v="2017-12-31T00:00:00"/>
    <x v="0"/>
    <s v="DAN_Crown Royal_Genre Targeted_10/1-12/31"/>
    <m/>
    <s v="YGNC0267000H_HULU_30"/>
    <m/>
    <m/>
    <m/>
    <x v="0"/>
    <m/>
    <m/>
    <m/>
    <m/>
    <n v="219297"/>
    <m/>
    <m/>
    <n v="26"/>
    <n v="1.2015675835551613E-4"/>
    <m/>
    <m/>
    <m/>
    <m/>
    <m/>
    <m/>
    <n v="219297"/>
    <m/>
    <m/>
    <m/>
    <n v="216384"/>
    <n v="0.98671664455054109"/>
    <m/>
    <n v="27.05"/>
    <m/>
    <m/>
    <n v="5853.1872000000003"/>
  </r>
  <r>
    <s v="Crown Royal"/>
    <x v="8"/>
    <d v="2017-10-01T00:00:00"/>
    <d v="2017-12-31T00:00:00"/>
    <x v="0"/>
    <s v="DAN_Crown Royal_Genre Targeted_10/1-12/31"/>
    <m/>
    <s v="YGNC0267000H_HULU_30"/>
    <m/>
    <m/>
    <m/>
    <x v="0"/>
    <m/>
    <m/>
    <m/>
    <m/>
    <n v="201430"/>
    <m/>
    <m/>
    <n v="34"/>
    <n v="1.7141675951741139E-4"/>
    <m/>
    <m/>
    <m/>
    <m/>
    <m/>
    <m/>
    <n v="201430"/>
    <m/>
    <m/>
    <m/>
    <n v="198347"/>
    <n v="0.98469443479124263"/>
    <m/>
    <n v="27.05"/>
    <m/>
    <m/>
    <n v="5365.2863500000003"/>
  </r>
  <r>
    <s v="Crown Royal"/>
    <x v="9"/>
    <d v="2017-10-01T00:00:00"/>
    <d v="2017-12-31T00:00:00"/>
    <x v="0"/>
    <s v="DAN_Crown Royal_Genre Targeted_10/1-12/31"/>
    <m/>
    <s v="YGNC0267000H_HULU_30"/>
    <m/>
    <m/>
    <m/>
    <x v="0"/>
    <m/>
    <m/>
    <m/>
    <m/>
    <n v="100952"/>
    <m/>
    <m/>
    <n v="29"/>
    <n v="2.9255989911727614E-4"/>
    <m/>
    <m/>
    <m/>
    <m/>
    <m/>
    <m/>
    <n v="100952"/>
    <m/>
    <m/>
    <m/>
    <n v="99125"/>
    <n v="0.98190229019732145"/>
    <m/>
    <n v="27.05"/>
    <m/>
    <m/>
    <n v="2681.3312500000002"/>
  </r>
  <r>
    <s v="Crown Royal"/>
    <x v="10"/>
    <d v="2017-10-01T00:00:00"/>
    <d v="2017-12-31T00:00:00"/>
    <x v="0"/>
    <s v="DAN_Crown Royal_Genre Targeted_10/1-12/31"/>
    <m/>
    <s v="YGNC0267000H_HULU_30"/>
    <m/>
    <m/>
    <m/>
    <x v="0"/>
    <m/>
    <m/>
    <m/>
    <m/>
    <n v="123881"/>
    <m/>
    <m/>
    <n v="62"/>
    <n v="5.0940342286235425E-4"/>
    <m/>
    <m/>
    <m/>
    <m/>
    <m/>
    <m/>
    <n v="123881"/>
    <m/>
    <m/>
    <m/>
    <n v="121711"/>
    <n v="0.98248318951251601"/>
    <m/>
    <n v="27.05"/>
    <m/>
    <m/>
    <n v="3292.2825500000004"/>
  </r>
  <r>
    <s v="Crown Royal"/>
    <x v="11"/>
    <d v="2017-10-01T00:00:00"/>
    <d v="2017-12-31T00:00:00"/>
    <x v="0"/>
    <s v="DAN_Crown Royal_Genre Targeted_10/1-12/31"/>
    <m/>
    <s v="YGNC0267000H_HULU_30"/>
    <m/>
    <m/>
    <m/>
    <x v="0"/>
    <m/>
    <m/>
    <m/>
    <m/>
    <n v="102221"/>
    <m/>
    <m/>
    <n v="64"/>
    <n v="6.3839762196885822E-4"/>
    <m/>
    <m/>
    <m/>
    <m/>
    <m/>
    <m/>
    <n v="102221"/>
    <m/>
    <m/>
    <m/>
    <n v="100251"/>
    <n v="0.98072803044384227"/>
    <m/>
    <n v="27.05"/>
    <m/>
    <m/>
    <n v="2711.7895500000004"/>
  </r>
  <r>
    <s v="Crown Royal"/>
    <x v="12"/>
    <d v="2017-10-01T00:00:00"/>
    <d v="2017-12-31T00:00:00"/>
    <x v="0"/>
    <s v="DAN_Crown Royal_Genre Targeted_10/1-12/31"/>
    <m/>
    <s v="YGNC0267000H_HULU_30"/>
    <m/>
    <m/>
    <m/>
    <x v="0"/>
    <m/>
    <m/>
    <m/>
    <m/>
    <n v="118760"/>
    <m/>
    <m/>
    <n v="61"/>
    <n v="5.2365908934825904E-4"/>
    <m/>
    <m/>
    <m/>
    <m/>
    <m/>
    <m/>
    <n v="118760"/>
    <m/>
    <m/>
    <m/>
    <n v="116488"/>
    <n v="0.98086897945436169"/>
    <m/>
    <n v="27.05"/>
    <m/>
    <m/>
    <n v="3151.0003999999999"/>
  </r>
  <r>
    <s v="Crown Royal"/>
    <x v="13"/>
    <d v="2017-10-01T00:00:00"/>
    <d v="2017-12-31T00:00:00"/>
    <x v="0"/>
    <s v="DAN_Crown Royal_Genre Targeted_10/1-12/31"/>
    <m/>
    <s v="YGNC0267000H_HULU_30"/>
    <m/>
    <m/>
    <m/>
    <x v="0"/>
    <m/>
    <m/>
    <m/>
    <m/>
    <n v="134700"/>
    <m/>
    <m/>
    <n v="61"/>
    <n v="4.6166304652201222E-4"/>
    <m/>
    <m/>
    <m/>
    <m/>
    <m/>
    <m/>
    <n v="134700"/>
    <m/>
    <m/>
    <m/>
    <n v="132131"/>
    <n v="0.98092798812175208"/>
    <m/>
    <n v="27.05"/>
    <m/>
    <m/>
    <n v="3574.1435500000002"/>
  </r>
  <r>
    <s v="Crown Royal"/>
    <x v="14"/>
    <d v="2017-10-01T00:00:00"/>
    <d v="2017-12-31T00:00:00"/>
    <x v="0"/>
    <s v="DAN_Crown Royal_Genre Targeted_10/1-12/31"/>
    <m/>
    <s v="YGNC0267000H_HULU_30"/>
    <m/>
    <m/>
    <m/>
    <x v="0"/>
    <m/>
    <m/>
    <m/>
    <m/>
    <n v="66759"/>
    <m/>
    <m/>
    <n v="35"/>
    <n v="5.3272450532724505E-4"/>
    <m/>
    <m/>
    <m/>
    <m/>
    <m/>
    <m/>
    <n v="66759"/>
    <m/>
    <m/>
    <m/>
    <n v="65700"/>
    <n v="0.98413697029613989"/>
    <m/>
    <n v="27.05"/>
    <m/>
    <m/>
    <n v="1777.1849999999999"/>
  </r>
  <r>
    <s v="Crown Royal"/>
    <x v="15"/>
    <d v="2017-10-01T00:00:00"/>
    <d v="2017-12-31T00:00:00"/>
    <x v="0"/>
    <s v="DAN_Crown Royal_Genre Targeted_10/1-12/31"/>
    <m/>
    <s v="YGNC0267000H_HULU_30"/>
    <m/>
    <m/>
    <m/>
    <x v="0"/>
    <m/>
    <m/>
    <m/>
    <m/>
    <n v="120237"/>
    <m/>
    <m/>
    <n v="29"/>
    <n v="2.4517263535220318E-4"/>
    <m/>
    <m/>
    <m/>
    <m/>
    <m/>
    <m/>
    <n v="120237"/>
    <m/>
    <m/>
    <m/>
    <n v="118284"/>
    <n v="0.9837570797674593"/>
    <m/>
    <n v="27.05"/>
    <m/>
    <m/>
    <n v="3199.5822000000003"/>
  </r>
  <r>
    <s v="Crown Royal"/>
    <x v="16"/>
    <d v="2017-10-01T00:00:00"/>
    <d v="2017-12-31T00:00:00"/>
    <x v="0"/>
    <s v="DAN_Crown Royal_Genre Targeted_10/1-12/31"/>
    <m/>
    <s v="YGNC0267000H_HULU_30"/>
    <m/>
    <m/>
    <m/>
    <x v="0"/>
    <m/>
    <m/>
    <m/>
    <m/>
    <n v="109328"/>
    <m/>
    <m/>
    <n v="60"/>
    <n v="5.5714962253113076E-4"/>
    <m/>
    <m/>
    <m/>
    <m/>
    <m/>
    <m/>
    <n v="109328"/>
    <m/>
    <m/>
    <m/>
    <n v="107691"/>
    <n v="0.98502670861993269"/>
    <m/>
    <n v="27.05"/>
    <m/>
    <m/>
    <n v="2913.0415500000004"/>
  </r>
  <r>
    <s v="Crown Royal"/>
    <x v="17"/>
    <d v="2017-10-01T00:00:00"/>
    <d v="2017-12-31T00:00:00"/>
    <x v="0"/>
    <s v="DAN_Crown Royal_Genre Targeted_10/1-12/31"/>
    <m/>
    <s v="YGNC0267000H_HULU_30"/>
    <m/>
    <m/>
    <m/>
    <x v="0"/>
    <m/>
    <m/>
    <m/>
    <m/>
    <n v="145756"/>
    <m/>
    <m/>
    <n v="67"/>
    <n v="4.6813862493012858E-4"/>
    <m/>
    <m/>
    <m/>
    <m/>
    <m/>
    <m/>
    <n v="145756"/>
    <m/>
    <m/>
    <m/>
    <n v="143120"/>
    <n v="0.98191498120145992"/>
    <m/>
    <n v="27.05"/>
    <m/>
    <m/>
    <n v="3871.3960000000002"/>
  </r>
  <r>
    <s v="Crown Royal"/>
    <x v="18"/>
    <d v="2017-10-01T00:00:00"/>
    <d v="2017-12-31T00:00:00"/>
    <x v="0"/>
    <s v="DAN_Crown Royal_Genre Targeted_10/1-12/31"/>
    <m/>
    <s v="YGNC0267000H_HULU_30"/>
    <m/>
    <m/>
    <m/>
    <x v="0"/>
    <m/>
    <m/>
    <m/>
    <m/>
    <n v="100003"/>
    <m/>
    <m/>
    <n v="49"/>
    <n v="5.0013779306543635E-4"/>
    <m/>
    <m/>
    <m/>
    <m/>
    <m/>
    <m/>
    <n v="100003"/>
    <m/>
    <m/>
    <m/>
    <n v="97973"/>
    <n v="0.9797006089817305"/>
    <m/>
    <n v="27.05"/>
    <m/>
    <m/>
    <n v="2650.1696499999998"/>
  </r>
  <r>
    <s v="Crown Royal"/>
    <x v="19"/>
    <d v="2017-10-01T00:00:00"/>
    <d v="2017-12-31T00:00:00"/>
    <x v="0"/>
    <s v="DAN_Crown Royal_Genre Targeted_10/1-12/31"/>
    <m/>
    <s v="YGNC0267000H_HULU_30"/>
    <m/>
    <m/>
    <m/>
    <x v="0"/>
    <m/>
    <m/>
    <m/>
    <m/>
    <n v="116565"/>
    <m/>
    <m/>
    <n v="62"/>
    <n v="5.4261734099999128E-4"/>
    <m/>
    <m/>
    <m/>
    <m/>
    <m/>
    <m/>
    <n v="116565"/>
    <m/>
    <m/>
    <m/>
    <n v="114261"/>
    <n v="0.98023420409213746"/>
    <m/>
    <n v="27.05"/>
    <m/>
    <m/>
    <n v="3090.7600500000003"/>
  </r>
  <r>
    <s v="Crown Royal"/>
    <x v="20"/>
    <d v="2017-10-01T00:00:00"/>
    <d v="2017-12-31T00:00:00"/>
    <x v="0"/>
    <s v="DAN_Crown Royal_Genre Targeted_10/1-12/31"/>
    <m/>
    <s v="YGNC0267000H_HULU_30"/>
    <m/>
    <m/>
    <m/>
    <x v="0"/>
    <m/>
    <m/>
    <m/>
    <m/>
    <n v="125739"/>
    <m/>
    <m/>
    <n v="69"/>
    <n v="5.5947458039406475E-4"/>
    <m/>
    <m/>
    <m/>
    <m/>
    <m/>
    <m/>
    <n v="125739"/>
    <m/>
    <m/>
    <m/>
    <n v="123330"/>
    <n v="0.98084126643284897"/>
    <m/>
    <n v="27.05"/>
    <m/>
    <m/>
    <n v="3336.0765000000001"/>
  </r>
  <r>
    <s v="Crown Royal"/>
    <x v="21"/>
    <d v="2017-10-01T00:00:00"/>
    <d v="2017-12-31T00:00:00"/>
    <x v="0"/>
    <s v="DAN_Crown Royal_Genre Targeted_10/1-12/31"/>
    <m/>
    <s v="YGNC0267000H_HULU_30"/>
    <m/>
    <m/>
    <m/>
    <x v="0"/>
    <m/>
    <m/>
    <m/>
    <m/>
    <n v="47119"/>
    <m/>
    <m/>
    <n v="16"/>
    <n v="3.4526661056084244E-4"/>
    <m/>
    <m/>
    <m/>
    <m/>
    <m/>
    <m/>
    <n v="47119"/>
    <m/>
    <m/>
    <m/>
    <n v="46341"/>
    <n v="0.9834886139349307"/>
    <m/>
    <n v="27.05"/>
    <m/>
    <m/>
    <n v="1253.52405"/>
  </r>
  <r>
    <s v="Crown Royal"/>
    <x v="22"/>
    <d v="2017-10-01T00:00:00"/>
    <d v="2017-12-31T00:00:00"/>
    <x v="0"/>
    <s v="DAN_Crown Royal_Genre Targeted_10/1-12/31"/>
    <m/>
    <s v="YGNC0267000H_HULU_30"/>
    <m/>
    <m/>
    <m/>
    <x v="0"/>
    <m/>
    <m/>
    <m/>
    <m/>
    <n v="122313"/>
    <m/>
    <m/>
    <n v="58"/>
    <n v="4.8275804666106224E-4"/>
    <m/>
    <m/>
    <m/>
    <m/>
    <m/>
    <m/>
    <n v="122313"/>
    <m/>
    <m/>
    <m/>
    <n v="120143"/>
    <n v="0.98225863154366255"/>
    <m/>
    <n v="27.05"/>
    <m/>
    <m/>
    <n v="3249.8681499999998"/>
  </r>
  <r>
    <s v="Crown Royal"/>
    <x v="23"/>
    <d v="2017-10-01T00:00:00"/>
    <d v="2017-12-31T00:00:00"/>
    <x v="0"/>
    <s v="DAN_Crown Royal_Genre Targeted_10/1-12/31"/>
    <m/>
    <s v="YGNC0267000H_HULU_30"/>
    <m/>
    <m/>
    <m/>
    <x v="0"/>
    <m/>
    <m/>
    <m/>
    <m/>
    <n v="222805"/>
    <m/>
    <m/>
    <n v="130"/>
    <n v="5.9592843357919199E-4"/>
    <m/>
    <m/>
    <m/>
    <m/>
    <m/>
    <m/>
    <n v="222805"/>
    <m/>
    <m/>
    <m/>
    <n v="218147"/>
    <n v="0.97909382644016063"/>
    <m/>
    <n v="27.05"/>
    <m/>
    <m/>
    <n v="5900.8763500000005"/>
  </r>
  <r>
    <s v="Crown Royal"/>
    <x v="24"/>
    <d v="2017-10-01T00:00:00"/>
    <d v="2017-12-31T00:00:00"/>
    <x v="0"/>
    <s v="DAN_Crown Royal_Genre Targeted_10/1-12/31"/>
    <m/>
    <s v="YGNC0267000H_HULU_30"/>
    <m/>
    <m/>
    <m/>
    <x v="0"/>
    <m/>
    <m/>
    <m/>
    <m/>
    <n v="143944"/>
    <m/>
    <m/>
    <n v="76"/>
    <n v="5.3667768268225854E-4"/>
    <m/>
    <m/>
    <m/>
    <m/>
    <m/>
    <m/>
    <n v="143944"/>
    <m/>
    <m/>
    <m/>
    <n v="141612"/>
    <n v="0.9837992552659367"/>
    <m/>
    <n v="27.05"/>
    <m/>
    <m/>
    <n v="3830.6046000000001"/>
  </r>
  <r>
    <s v="Crown Royal"/>
    <x v="25"/>
    <d v="2017-10-01T00:00:00"/>
    <d v="2017-12-31T00:00:00"/>
    <x v="0"/>
    <s v="DAN_Crown Royal_Genre Targeted_10/1-12/31"/>
    <m/>
    <s v="YGNC0267000H_HULU_30"/>
    <m/>
    <m/>
    <m/>
    <x v="0"/>
    <m/>
    <m/>
    <m/>
    <m/>
    <n v="157156"/>
    <m/>
    <m/>
    <n v="91"/>
    <n v="5.8895864345349816E-4"/>
    <m/>
    <m/>
    <m/>
    <m/>
    <m/>
    <m/>
    <n v="157156"/>
    <m/>
    <m/>
    <m/>
    <n v="154510"/>
    <n v="0.98316322634834175"/>
    <m/>
    <n v="27.05"/>
    <m/>
    <m/>
    <n v="4179.4955"/>
  </r>
  <r>
    <s v="Crown Royal"/>
    <x v="26"/>
    <d v="2017-10-01T00:00:00"/>
    <d v="2017-12-31T00:00:00"/>
    <x v="0"/>
    <s v="DAN_Crown Royal_Genre Targeted_10/1-12/31"/>
    <m/>
    <s v="YGNC0267000H_HULU_30"/>
    <m/>
    <m/>
    <m/>
    <x v="0"/>
    <m/>
    <m/>
    <m/>
    <m/>
    <n v="49627"/>
    <m/>
    <m/>
    <n v="35"/>
    <n v="7.1997202394421243E-4"/>
    <m/>
    <m/>
    <m/>
    <m/>
    <m/>
    <m/>
    <n v="49627"/>
    <m/>
    <m/>
    <m/>
    <n v="48613"/>
    <n v="0.97956757410280693"/>
    <m/>
    <n v="27.05"/>
    <m/>
    <m/>
    <n v="1314.9816500000002"/>
  </r>
  <r>
    <s v="Crown Royal"/>
    <x v="27"/>
    <d v="2017-10-01T00:00:00"/>
    <d v="2017-12-31T00:00:00"/>
    <x v="0"/>
    <s v="DAN_Crown Royal_Genre Targeted_10/1-12/31"/>
    <m/>
    <s v="YGNC0267000H_HULU_30"/>
    <m/>
    <m/>
    <m/>
    <x v="0"/>
    <m/>
    <m/>
    <m/>
    <m/>
    <n v="59726"/>
    <m/>
    <m/>
    <n v="36"/>
    <n v="6.1404107252507336E-4"/>
    <m/>
    <m/>
    <m/>
    <m/>
    <m/>
    <m/>
    <n v="59726"/>
    <m/>
    <m/>
    <m/>
    <n v="58628"/>
    <n v="0.98161604661286539"/>
    <m/>
    <n v="27.05"/>
    <m/>
    <m/>
    <n v="1585.8874000000001"/>
  </r>
  <r>
    <s v="Crown Royal"/>
    <x v="28"/>
    <d v="2017-10-01T00:00:00"/>
    <d v="2017-12-31T00:00:00"/>
    <x v="0"/>
    <s v="DAN_Crown Royal_Genre Targeted_10/1-12/31"/>
    <m/>
    <s v="YGNC0267000H_HULU_30"/>
    <m/>
    <m/>
    <m/>
    <x v="0"/>
    <m/>
    <m/>
    <m/>
    <m/>
    <n v="58009"/>
    <m/>
    <m/>
    <n v="38"/>
    <n v="6.6831987899892715E-4"/>
    <m/>
    <m/>
    <m/>
    <m/>
    <m/>
    <m/>
    <n v="58009"/>
    <m/>
    <m/>
    <m/>
    <n v="56859"/>
    <n v="0.98017549001017079"/>
    <m/>
    <n v="27.05"/>
    <m/>
    <m/>
    <n v="1538.03595"/>
  </r>
  <r>
    <s v="Crown Royal"/>
    <x v="29"/>
    <d v="2017-10-01T00:00:00"/>
    <d v="2017-12-31T00:00:00"/>
    <x v="0"/>
    <s v="DAN_Crown Royal_Genre Targeted_10/1-12/31"/>
    <m/>
    <s v="YGNC0267000H_HULU_30"/>
    <m/>
    <m/>
    <m/>
    <x v="0"/>
    <m/>
    <m/>
    <m/>
    <m/>
    <n v="62640"/>
    <m/>
    <m/>
    <n v="51"/>
    <n v="8.3088954056695992E-4"/>
    <m/>
    <m/>
    <m/>
    <m/>
    <m/>
    <m/>
    <n v="62640"/>
    <m/>
    <m/>
    <m/>
    <n v="61380"/>
    <n v="0.97988505747126442"/>
    <m/>
    <n v="27.05"/>
    <m/>
    <m/>
    <n v="1660.329"/>
  </r>
  <r>
    <s v="Crown Royal"/>
    <x v="30"/>
    <d v="2017-10-01T00:00:00"/>
    <d v="2017-12-31T00:00:00"/>
    <x v="0"/>
    <s v="DAN_Crown Royal_Genre Targeted_10/1-12/31"/>
    <m/>
    <s v="YGNC0267000H_HULU_30"/>
    <m/>
    <m/>
    <m/>
    <x v="0"/>
    <m/>
    <m/>
    <m/>
    <m/>
    <n v="167451"/>
    <m/>
    <m/>
    <n v="95"/>
    <n v="5.792506326026646E-4"/>
    <m/>
    <m/>
    <m/>
    <m/>
    <m/>
    <m/>
    <n v="167451"/>
    <m/>
    <m/>
    <m/>
    <n v="164005"/>
    <n v="0.979420845501072"/>
    <m/>
    <n v="27.05"/>
    <m/>
    <m/>
    <n v="4436.3352500000001"/>
  </r>
  <r>
    <s v="Crown Royal"/>
    <x v="31"/>
    <d v="2017-10-01T00:00:00"/>
    <d v="2017-12-31T00:00:00"/>
    <x v="0"/>
    <s v="DAN_Crown Royal_Genre Targeted_10/1-12/31"/>
    <m/>
    <s v="YGNC0267000H_HULU_30"/>
    <m/>
    <m/>
    <m/>
    <x v="0"/>
    <m/>
    <m/>
    <m/>
    <m/>
    <n v="89335"/>
    <m/>
    <m/>
    <n v="74"/>
    <n v="8.4390110391387651E-4"/>
    <m/>
    <m/>
    <m/>
    <m/>
    <m/>
    <m/>
    <n v="89335"/>
    <m/>
    <m/>
    <m/>
    <n v="87688"/>
    <n v="0.98156377679520901"/>
    <m/>
    <n v="27.05"/>
    <m/>
    <m/>
    <n v="2371.9603999999999"/>
  </r>
  <r>
    <s v="Crown Royal"/>
    <x v="32"/>
    <d v="2017-10-01T00:00:00"/>
    <d v="2017-12-31T00:00:00"/>
    <x v="0"/>
    <s v="DAN_Crown Royal_Genre Targeted_10/1-12/31"/>
    <m/>
    <s v="YGNC0267000H_HULU_30"/>
    <m/>
    <m/>
    <m/>
    <x v="0"/>
    <m/>
    <m/>
    <m/>
    <m/>
    <n v="172989"/>
    <m/>
    <m/>
    <n v="117"/>
    <n v="6.8839726994586957E-4"/>
    <m/>
    <m/>
    <m/>
    <m/>
    <m/>
    <m/>
    <n v="172989"/>
    <m/>
    <m/>
    <m/>
    <n v="169960"/>
    <n v="0.9824902161409107"/>
    <m/>
    <n v="27.05"/>
    <m/>
    <m/>
    <n v="4597.4179999999997"/>
  </r>
  <r>
    <s v="Crown Royal"/>
    <x v="33"/>
    <d v="2017-10-01T00:00:00"/>
    <d v="2017-12-31T00:00:00"/>
    <x v="0"/>
    <s v="DAN_Crown Royal_Genre Targeted_10/1-12/31"/>
    <m/>
    <s v="YGNC0267000H_HULU_30"/>
    <m/>
    <m/>
    <m/>
    <x v="0"/>
    <m/>
    <m/>
    <m/>
    <m/>
    <n v="59923"/>
    <m/>
    <m/>
    <n v="55"/>
    <n v="9.3879083740142696E-4"/>
    <m/>
    <m/>
    <m/>
    <m/>
    <m/>
    <m/>
    <n v="59923"/>
    <m/>
    <m/>
    <m/>
    <n v="58586"/>
    <n v="0.9776880329756521"/>
    <m/>
    <n v="27.05"/>
    <m/>
    <m/>
    <n v="1584.7513000000001"/>
  </r>
  <r>
    <s v="Crown Royal"/>
    <x v="34"/>
    <d v="2017-10-01T00:00:00"/>
    <d v="2017-12-31T00:00:00"/>
    <x v="0"/>
    <s v="DAN_Crown Royal_Genre Targeted_10/1-12/31"/>
    <m/>
    <s v="YGNC0267000H_HULU_30"/>
    <m/>
    <m/>
    <m/>
    <x v="0"/>
    <m/>
    <m/>
    <m/>
    <m/>
    <n v="63988"/>
    <m/>
    <m/>
    <n v="50"/>
    <n v="7.9855621037164802E-4"/>
    <m/>
    <m/>
    <m/>
    <m/>
    <m/>
    <m/>
    <n v="63988"/>
    <m/>
    <m/>
    <m/>
    <n v="62613"/>
    <n v="0.97851159592423576"/>
    <m/>
    <n v="27.05"/>
    <m/>
    <m/>
    <n v="1693.6816500000002"/>
  </r>
  <r>
    <s v="Crown Royal"/>
    <x v="35"/>
    <d v="2017-10-01T00:00:00"/>
    <d v="2017-12-31T00:00:00"/>
    <x v="0"/>
    <s v="DAN_Crown Royal_Genre Targeted_10/1-12/31"/>
    <m/>
    <s v="YGNC0267000H_HULU_30"/>
    <m/>
    <m/>
    <m/>
    <x v="0"/>
    <m/>
    <m/>
    <m/>
    <m/>
    <n v="107263"/>
    <m/>
    <m/>
    <n v="49"/>
    <n v="4.6389214980876282E-4"/>
    <m/>
    <m/>
    <m/>
    <m/>
    <m/>
    <m/>
    <n v="107263"/>
    <m/>
    <m/>
    <m/>
    <n v="105628"/>
    <n v="0.98475709238041076"/>
    <m/>
    <n v="27.05"/>
    <m/>
    <m/>
    <n v="2857.2374"/>
  </r>
  <r>
    <s v="Crown Royal"/>
    <x v="36"/>
    <d v="2017-10-01T00:00:00"/>
    <d v="2017-12-31T00:00:00"/>
    <x v="0"/>
    <s v="DAN_Crown Royal_Genre Targeted_10/1-12/31"/>
    <m/>
    <s v="YGNC0267000H_HULU_30"/>
    <m/>
    <m/>
    <m/>
    <x v="0"/>
    <m/>
    <m/>
    <m/>
    <m/>
    <n v="106233"/>
    <m/>
    <m/>
    <n v="46"/>
    <n v="4.4044005706571175E-4"/>
    <m/>
    <m/>
    <m/>
    <m/>
    <m/>
    <m/>
    <n v="106233"/>
    <m/>
    <m/>
    <m/>
    <n v="104441"/>
    <n v="0.98313141867404663"/>
    <m/>
    <n v="27.05"/>
    <m/>
    <m/>
    <n v="2825.1290500000005"/>
  </r>
  <r>
    <s v="Crown Royal"/>
    <x v="37"/>
    <d v="2017-10-01T00:00:00"/>
    <d v="2017-12-31T00:00:00"/>
    <x v="0"/>
    <s v="DAN_Crown Royal_Genre Targeted_10/1-12/31"/>
    <m/>
    <s v="YGNC0267000H_HULU_30"/>
    <m/>
    <m/>
    <m/>
    <x v="0"/>
    <m/>
    <m/>
    <m/>
    <m/>
    <n v="123981"/>
    <m/>
    <m/>
    <n v="50"/>
    <n v="4.1066075315182127E-4"/>
    <m/>
    <m/>
    <m/>
    <m/>
    <m/>
    <m/>
    <n v="123981"/>
    <m/>
    <m/>
    <m/>
    <n v="121755"/>
    <n v="0.98204563602487482"/>
    <m/>
    <n v="27.05"/>
    <m/>
    <m/>
    <n v="3293.4727499999999"/>
  </r>
  <r>
    <s v="Crown Royal"/>
    <x v="38"/>
    <d v="2017-10-01T00:00:00"/>
    <d v="2017-12-31T00:00:00"/>
    <x v="0"/>
    <s v="DAN_Crown Royal_Genre Targeted_10/1-12/31"/>
    <m/>
    <s v="YGNC0267000H_HULU_30"/>
    <m/>
    <m/>
    <m/>
    <x v="0"/>
    <m/>
    <m/>
    <m/>
    <m/>
    <n v="96434"/>
    <m/>
    <m/>
    <n v="74"/>
    <n v="7.79735311472646E-4"/>
    <m/>
    <m/>
    <m/>
    <m/>
    <m/>
    <m/>
    <n v="96434"/>
    <m/>
    <m/>
    <m/>
    <n v="94904"/>
    <n v="0.98413422651761828"/>
    <m/>
    <n v="27.05"/>
    <m/>
    <m/>
    <n v="2567.1532000000002"/>
  </r>
  <r>
    <s v="Crown Royal"/>
    <x v="39"/>
    <d v="2017-10-01T00:00:00"/>
    <d v="2017-12-31T00:00:00"/>
    <x v="0"/>
    <s v="DAN_Crown Royal_Genre Targeted_10/1-12/31"/>
    <m/>
    <s v="YGNC0267000H_HULU_30"/>
    <m/>
    <m/>
    <m/>
    <x v="0"/>
    <m/>
    <m/>
    <m/>
    <m/>
    <n v="174068"/>
    <m/>
    <m/>
    <n v="110"/>
    <n v="6.428387760349704E-4"/>
    <m/>
    <m/>
    <m/>
    <m/>
    <m/>
    <m/>
    <n v="174068"/>
    <m/>
    <m/>
    <m/>
    <n v="171116"/>
    <n v="0.98304111037065978"/>
    <m/>
    <n v="27.05"/>
    <m/>
    <m/>
    <n v="4628.6877999999997"/>
  </r>
  <r>
    <s v="Crown Royal"/>
    <x v="40"/>
    <d v="2017-10-01T00:00:00"/>
    <d v="2017-12-31T00:00:00"/>
    <x v="0"/>
    <s v="DAN_Crown Royal_Genre Targeted_10/1-12/31"/>
    <m/>
    <s v="YGNC0267000H_HULU_30"/>
    <m/>
    <m/>
    <m/>
    <x v="0"/>
    <m/>
    <m/>
    <m/>
    <m/>
    <n v="44040"/>
    <m/>
    <m/>
    <n v="32"/>
    <n v="7.393886180364611E-4"/>
    <m/>
    <m/>
    <m/>
    <m/>
    <m/>
    <m/>
    <n v="44040"/>
    <m/>
    <m/>
    <m/>
    <n v="43279"/>
    <n v="0.9827202543142598"/>
    <m/>
    <n v="27.05"/>
    <m/>
    <m/>
    <n v="1170.69695"/>
  </r>
  <r>
    <s v="Crown Royal"/>
    <x v="41"/>
    <d v="2017-10-01T00:00:00"/>
    <d v="2017-12-31T00:00:00"/>
    <x v="0"/>
    <s v="DAN_Crown Royal_Genre Targeted_10/1-12/31"/>
    <m/>
    <s v="YGNC0267000H_HULU_30"/>
    <m/>
    <m/>
    <m/>
    <x v="0"/>
    <m/>
    <m/>
    <m/>
    <m/>
    <n v="109689"/>
    <m/>
    <m/>
    <n v="60"/>
    <n v="5.565243201127889E-4"/>
    <m/>
    <m/>
    <m/>
    <m/>
    <m/>
    <m/>
    <n v="109689"/>
    <m/>
    <m/>
    <m/>
    <n v="107812"/>
    <n v="0.98288798329823412"/>
    <m/>
    <n v="27.05"/>
    <m/>
    <m/>
    <n v="2916.3146000000002"/>
  </r>
  <r>
    <s v="Crown Royal"/>
    <x v="42"/>
    <d v="2017-10-01T00:00:00"/>
    <d v="2017-12-31T00:00:00"/>
    <x v="0"/>
    <s v="DAN_Crown Royal_Genre Targeted_10/1-12/31"/>
    <m/>
    <s v="YGNC0267000H_HULU_30"/>
    <m/>
    <m/>
    <m/>
    <x v="0"/>
    <m/>
    <m/>
    <m/>
    <m/>
    <n v="109817"/>
    <m/>
    <m/>
    <n v="71"/>
    <n v="6.5771190365910138E-4"/>
    <m/>
    <m/>
    <m/>
    <m/>
    <m/>
    <m/>
    <n v="109817"/>
    <m/>
    <m/>
    <m/>
    <n v="107950"/>
    <n v="0.98299898922753304"/>
    <m/>
    <n v="27.05"/>
    <m/>
    <m/>
    <n v="2920.0475000000001"/>
  </r>
  <r>
    <s v="Crown Royal"/>
    <x v="43"/>
    <d v="2017-10-01T00:00:00"/>
    <d v="2017-12-31T00:00:00"/>
    <x v="0"/>
    <s v="DAN_Crown Royal_Genre Targeted_10/1-12/31"/>
    <m/>
    <s v="YGNC0267000H_HULU_30"/>
    <m/>
    <m/>
    <m/>
    <x v="0"/>
    <m/>
    <m/>
    <m/>
    <m/>
    <n v="108500"/>
    <m/>
    <m/>
    <n v="66"/>
    <n v="6.1818590536135776E-4"/>
    <m/>
    <m/>
    <m/>
    <m/>
    <m/>
    <m/>
    <n v="108500"/>
    <m/>
    <m/>
    <m/>
    <n v="106764"/>
    <n v="0.98399999999999999"/>
    <m/>
    <n v="27.05"/>
    <m/>
    <m/>
    <n v="2887.9662000000003"/>
  </r>
  <r>
    <s v="Crown Royal"/>
    <x v="44"/>
    <d v="2017-10-01T00:00:00"/>
    <d v="2017-12-31T00:00:00"/>
    <x v="0"/>
    <s v="DAN_Crown Royal_Genre Targeted_10/1-12/31"/>
    <m/>
    <s v="YGNC0267000H_HULU_30"/>
    <m/>
    <m/>
    <m/>
    <x v="0"/>
    <m/>
    <m/>
    <m/>
    <m/>
    <n v="121149"/>
    <m/>
    <m/>
    <n v="75"/>
    <n v="6.3207928802588994E-4"/>
    <m/>
    <m/>
    <m/>
    <m/>
    <m/>
    <m/>
    <n v="121149"/>
    <m/>
    <m/>
    <m/>
    <n v="118656"/>
    <n v="0.97942203402421812"/>
    <m/>
    <n v="27.05"/>
    <m/>
    <m/>
    <n v="3209.6448000000005"/>
  </r>
  <r>
    <s v="Crown Royal"/>
    <x v="45"/>
    <d v="2017-10-01T00:00:00"/>
    <d v="2017-12-31T00:00:00"/>
    <x v="0"/>
    <s v="DAN_Crown Royal_Genre Targeted_10/1-12/31"/>
    <m/>
    <s v="YGNC0267000H_HULU_30"/>
    <m/>
    <m/>
    <m/>
    <x v="0"/>
    <m/>
    <m/>
    <m/>
    <m/>
    <n v="98969"/>
    <m/>
    <m/>
    <n v="90"/>
    <n v="9.2721372276309685E-4"/>
    <m/>
    <m/>
    <m/>
    <m/>
    <m/>
    <m/>
    <n v="98969"/>
    <m/>
    <m/>
    <m/>
    <n v="97065"/>
    <n v="0.98076165263870507"/>
    <m/>
    <n v="27.05"/>
    <m/>
    <m/>
    <n v="2625.6082500000002"/>
  </r>
  <r>
    <s v="Crown Royal"/>
    <x v="46"/>
    <d v="2017-10-01T00:00:00"/>
    <d v="2017-12-31T00:00:00"/>
    <x v="0"/>
    <s v="DAN_Crown Royal_Genre Targeted_10/1-12/31"/>
    <m/>
    <s v="YGNC0267000H_HULU_30"/>
    <m/>
    <m/>
    <m/>
    <x v="0"/>
    <m/>
    <m/>
    <m/>
    <m/>
    <n v="107755"/>
    <m/>
    <m/>
    <n v="39"/>
    <n v="3.6640705004744499E-4"/>
    <m/>
    <m/>
    <m/>
    <m/>
    <m/>
    <m/>
    <n v="107755"/>
    <m/>
    <m/>
    <m/>
    <n v="106439"/>
    <n v="0.9877871096468841"/>
    <m/>
    <n v="27.05"/>
    <m/>
    <m/>
    <n v="2879.1749500000001"/>
  </r>
  <r>
    <s v="Crown Royal"/>
    <x v="47"/>
    <d v="2017-10-01T00:00:00"/>
    <d v="2017-12-31T00:00:00"/>
    <x v="0"/>
    <s v="DAN_Crown Royal_Genre Targeted_10/1-12/31"/>
    <m/>
    <s v="YGNC0267000H_HULU_30"/>
    <m/>
    <m/>
    <m/>
    <x v="0"/>
    <m/>
    <m/>
    <m/>
    <m/>
    <n v="109432"/>
    <m/>
    <m/>
    <n v="28"/>
    <n v="2.5944904142845228E-4"/>
    <m/>
    <m/>
    <m/>
    <m/>
    <m/>
    <m/>
    <n v="109432"/>
    <m/>
    <m/>
    <m/>
    <n v="107921"/>
    <n v="0.98619233862124422"/>
    <m/>
    <n v="27.05"/>
    <m/>
    <m/>
    <n v="2919.2630500000005"/>
  </r>
  <r>
    <s v="Crown Royal"/>
    <x v="48"/>
    <d v="2017-10-01T00:00:00"/>
    <d v="2017-12-31T00:00:00"/>
    <x v="0"/>
    <s v="DAN_Crown Royal_Genre Targeted_10/1-12/31"/>
    <m/>
    <s v="YGNC0267000H_HULU_30"/>
    <m/>
    <m/>
    <m/>
    <x v="0"/>
    <m/>
    <m/>
    <m/>
    <m/>
    <n v="109279"/>
    <m/>
    <m/>
    <n v="41"/>
    <n v="3.7914166027057768E-4"/>
    <m/>
    <m/>
    <m/>
    <m/>
    <m/>
    <m/>
    <n v="109279"/>
    <m/>
    <m/>
    <m/>
    <n v="108139"/>
    <n v="0.98956798652989142"/>
    <m/>
    <n v="27.05"/>
    <m/>
    <m/>
    <n v="2925.1599500000002"/>
  </r>
  <r>
    <s v="Crown Royal"/>
    <x v="49"/>
    <d v="2017-10-01T00:00:00"/>
    <d v="2017-12-31T00:00:00"/>
    <x v="0"/>
    <s v="DAN_Crown Royal_Genre Targeted_10/1-12/31"/>
    <m/>
    <s v="YGNC0267000H_HULU_30"/>
    <m/>
    <m/>
    <m/>
    <x v="0"/>
    <m/>
    <m/>
    <m/>
    <m/>
    <n v="109106"/>
    <m/>
    <m/>
    <n v="56"/>
    <n v="5.1976981622424358E-4"/>
    <m/>
    <m/>
    <m/>
    <m/>
    <m/>
    <m/>
    <n v="109106"/>
    <m/>
    <m/>
    <m/>
    <n v="107740"/>
    <n v="0.98748006525763932"/>
    <m/>
    <n v="27.05"/>
    <m/>
    <m/>
    <n v="2914.3670000000002"/>
  </r>
  <r>
    <s v="Crown Royal"/>
    <x v="50"/>
    <d v="2017-10-01T00:00:00"/>
    <d v="2017-12-31T00:00:00"/>
    <x v="0"/>
    <s v="DAN_Crown Royal_Genre Targeted_10/1-12/31"/>
    <m/>
    <s v="YGNC0267000H_HULU_30"/>
    <m/>
    <m/>
    <m/>
    <x v="0"/>
    <m/>
    <m/>
    <m/>
    <m/>
    <n v="109200"/>
    <m/>
    <m/>
    <n v="65"/>
    <n v="6.0230916065901884E-4"/>
    <m/>
    <m/>
    <m/>
    <m/>
    <m/>
    <m/>
    <n v="109200"/>
    <m/>
    <m/>
    <m/>
    <n v="107918"/>
    <n v="0.98826007326007326"/>
    <m/>
    <n v="27.05"/>
    <m/>
    <m/>
    <n v="2919.1819"/>
  </r>
  <r>
    <s v="Crown Royal"/>
    <x v="51"/>
    <d v="2017-10-01T00:00:00"/>
    <d v="2017-12-31T00:00:00"/>
    <x v="0"/>
    <s v="DAN_Crown Royal_Genre Targeted_10/1-12/31"/>
    <m/>
    <s v="YGNC0267000H_HULU_30"/>
    <m/>
    <m/>
    <m/>
    <x v="0"/>
    <m/>
    <m/>
    <m/>
    <m/>
    <n v="120492"/>
    <m/>
    <m/>
    <n v="65"/>
    <n v="5.4712423086959088E-4"/>
    <m/>
    <m/>
    <m/>
    <m/>
    <m/>
    <m/>
    <n v="120492"/>
    <m/>
    <m/>
    <m/>
    <n v="118803"/>
    <n v="0.98598247186535204"/>
    <m/>
    <n v="27.05"/>
    <m/>
    <m/>
    <n v="3213.6211499999999"/>
  </r>
  <r>
    <s v="Crown Royal"/>
    <x v="52"/>
    <d v="2017-10-01T00:00:00"/>
    <d v="2017-12-31T00:00:00"/>
    <x v="0"/>
    <s v="DAN_Crown Royal_Genre Targeted_10/1-12/31"/>
    <m/>
    <s v="YGNC0267000H_HULU_30"/>
    <m/>
    <m/>
    <m/>
    <x v="0"/>
    <m/>
    <m/>
    <m/>
    <m/>
    <n v="97221"/>
    <m/>
    <m/>
    <n v="70"/>
    <n v="7.2858228296054201E-4"/>
    <m/>
    <m/>
    <m/>
    <m/>
    <m/>
    <m/>
    <n v="97221"/>
    <m/>
    <m/>
    <m/>
    <n v="96077"/>
    <n v="0.98823299492907912"/>
    <m/>
    <n v="27.05"/>
    <m/>
    <m/>
    <n v="2598.88285"/>
  </r>
  <r>
    <s v="Crown Royal"/>
    <x v="53"/>
    <d v="2017-10-01T00:00:00"/>
    <d v="2017-12-31T00:00:00"/>
    <x v="0"/>
    <s v="DAN_Crown Royal_Genre Targeted_10/1-12/31"/>
    <m/>
    <s v="YGNC0267000H_HULU_30"/>
    <m/>
    <m/>
    <m/>
    <x v="0"/>
    <m/>
    <m/>
    <m/>
    <m/>
    <n v="108821"/>
    <m/>
    <m/>
    <n v="71"/>
    <n v="6.6052656061028935E-4"/>
    <m/>
    <m/>
    <m/>
    <m/>
    <m/>
    <m/>
    <n v="108821"/>
    <m/>
    <m/>
    <m/>
    <n v="107490"/>
    <n v="0.98776890489887059"/>
    <m/>
    <n v="27.05"/>
    <m/>
    <m/>
    <n v="2907.6044999999999"/>
  </r>
  <r>
    <s v="Crown Royal"/>
    <x v="54"/>
    <d v="2017-10-01T00:00:00"/>
    <d v="2017-12-31T00:00:00"/>
    <x v="0"/>
    <s v="DAN_Crown Royal_Genre Targeted_10/1-12/31"/>
    <m/>
    <s v="YGNC0267000H_HULU_30"/>
    <m/>
    <m/>
    <m/>
    <x v="0"/>
    <m/>
    <m/>
    <m/>
    <m/>
    <n v="108595"/>
    <m/>
    <m/>
    <n v="39"/>
    <n v="3.6293587202322787E-4"/>
    <m/>
    <m/>
    <m/>
    <m/>
    <m/>
    <m/>
    <n v="108595"/>
    <m/>
    <m/>
    <m/>
    <n v="107457"/>
    <n v="0.98952069616464844"/>
    <m/>
    <n v="27.05"/>
    <m/>
    <m/>
    <n v="2906.7118500000001"/>
  </r>
  <r>
    <s v="Crown Royal"/>
    <x v="55"/>
    <d v="2017-10-01T00:00:00"/>
    <d v="2017-12-31T00:00:00"/>
    <x v="0"/>
    <s v="DAN_Crown Royal_Genre Targeted_10/1-12/31"/>
    <m/>
    <s v="YGNC0267000H_HULU_30"/>
    <m/>
    <m/>
    <m/>
    <x v="0"/>
    <m/>
    <m/>
    <m/>
    <m/>
    <n v="109113"/>
    <m/>
    <m/>
    <n v="52"/>
    <n v="4.8162864578991731E-4"/>
    <m/>
    <m/>
    <m/>
    <m/>
    <m/>
    <m/>
    <n v="109113"/>
    <m/>
    <m/>
    <m/>
    <n v="107967"/>
    <n v="0.98949712683181656"/>
    <m/>
    <n v="27.05"/>
    <m/>
    <m/>
    <n v="2920.5073500000003"/>
  </r>
  <r>
    <s v="Crown Royal"/>
    <x v="56"/>
    <d v="2017-10-01T00:00:00"/>
    <d v="2017-12-31T00:00:00"/>
    <x v="0"/>
    <s v="DAN_Crown Royal_Genre Targeted_10/1-12/31"/>
    <m/>
    <s v="YGNC0267000H_HULU_30"/>
    <m/>
    <m/>
    <m/>
    <x v="0"/>
    <m/>
    <m/>
    <m/>
    <m/>
    <n v="108058"/>
    <m/>
    <m/>
    <n v="20"/>
    <n v="1.8680240975108578E-4"/>
    <m/>
    <m/>
    <m/>
    <m/>
    <m/>
    <m/>
    <n v="108058"/>
    <m/>
    <m/>
    <m/>
    <n v="107065"/>
    <n v="0.99081049066242199"/>
    <m/>
    <n v="27.05"/>
    <m/>
    <m/>
    <n v="2896.1082500000002"/>
  </r>
  <r>
    <s v="Crown Royal"/>
    <x v="57"/>
    <d v="2017-10-01T00:00:00"/>
    <d v="2017-12-31T00:00:00"/>
    <x v="0"/>
    <s v="DAN_Crown Royal_Genre Targeted_10/1-12/31"/>
    <m/>
    <s v="YGNC0267000H_HULU_30"/>
    <m/>
    <m/>
    <m/>
    <x v="0"/>
    <m/>
    <m/>
    <m/>
    <m/>
    <n v="108564"/>
    <m/>
    <m/>
    <n v="50"/>
    <n v="4.6599191038043582E-4"/>
    <m/>
    <m/>
    <m/>
    <m/>
    <m/>
    <m/>
    <n v="108564"/>
    <m/>
    <m/>
    <m/>
    <n v="107298"/>
    <n v="0.98833867580413393"/>
    <m/>
    <n v="27.05"/>
    <m/>
    <m/>
    <n v="2902.4108999999999"/>
  </r>
  <r>
    <s v="Crown Royal"/>
    <x v="58"/>
    <d v="2017-10-01T00:00:00"/>
    <d v="2017-12-31T00:00:00"/>
    <x v="0"/>
    <s v="DAN_Crown Royal_Genre Targeted_10/1-12/31"/>
    <m/>
    <s v="YGNC0267000H_HULU_30"/>
    <m/>
    <m/>
    <m/>
    <x v="0"/>
    <m/>
    <m/>
    <m/>
    <m/>
    <n v="109789"/>
    <m/>
    <m/>
    <n v="27"/>
    <n v="2.4877684716809021E-4"/>
    <m/>
    <m/>
    <m/>
    <m/>
    <m/>
    <m/>
    <n v="109789"/>
    <m/>
    <m/>
    <m/>
    <n v="108531"/>
    <n v="0.98854165717877018"/>
    <m/>
    <n v="27.05"/>
    <m/>
    <m/>
    <n v="2935.7635500000001"/>
  </r>
  <r>
    <s v="Crown Royal"/>
    <x v="59"/>
    <d v="2017-10-01T00:00:00"/>
    <d v="2017-12-31T00:00:00"/>
    <x v="0"/>
    <s v="DAN_Crown Royal_Genre Targeted_10/1-12/31"/>
    <m/>
    <s v="YGNC0267000H_HULU_30"/>
    <m/>
    <m/>
    <m/>
    <x v="0"/>
    <m/>
    <m/>
    <m/>
    <m/>
    <n v="108106"/>
    <m/>
    <m/>
    <n v="29"/>
    <n v="2.7176714241535389E-4"/>
    <m/>
    <m/>
    <m/>
    <m/>
    <m/>
    <m/>
    <n v="108106"/>
    <m/>
    <m/>
    <m/>
    <n v="106709"/>
    <n v="0.98707749801121125"/>
    <m/>
    <n v="27.05"/>
    <m/>
    <m/>
    <n v="2886.4784500000001"/>
  </r>
  <r>
    <s v="Crown Royal"/>
    <x v="60"/>
    <d v="2017-10-01T00:00:00"/>
    <d v="2017-12-31T00:00:00"/>
    <x v="0"/>
    <s v="DAN_Crown Royal_Genre Targeted_10/1-12/31"/>
    <m/>
    <s v="YGNC0267000H_HULU_30"/>
    <m/>
    <m/>
    <m/>
    <x v="0"/>
    <m/>
    <m/>
    <m/>
    <m/>
    <n v="109494"/>
    <m/>
    <m/>
    <n v="64"/>
    <n v="5.9203892655942123E-4"/>
    <m/>
    <m/>
    <m/>
    <m/>
    <m/>
    <m/>
    <n v="109494"/>
    <m/>
    <m/>
    <m/>
    <n v="108101"/>
    <n v="0.98727784170822142"/>
    <m/>
    <n v="27.05"/>
    <m/>
    <m/>
    <n v="2924.1320500000002"/>
  </r>
  <r>
    <s v="Crown Royal"/>
    <x v="61"/>
    <d v="2017-10-01T00:00:00"/>
    <d v="2017-12-31T00:00:00"/>
    <x v="0"/>
    <s v="DAN_Crown Royal_Genre Targeted_10/1-12/31"/>
    <m/>
    <s v="YGNC0267000H_HULU_30"/>
    <m/>
    <m/>
    <m/>
    <x v="0"/>
    <m/>
    <m/>
    <m/>
    <m/>
    <n v="107794"/>
    <m/>
    <m/>
    <n v="25"/>
    <n v="2.3442481527324556E-4"/>
    <m/>
    <m/>
    <m/>
    <m/>
    <m/>
    <m/>
    <n v="107794"/>
    <m/>
    <m/>
    <m/>
    <n v="106644"/>
    <n v="0.98933150268103975"/>
    <m/>
    <n v="27.05"/>
    <m/>
    <m/>
    <n v="2884.7202000000002"/>
  </r>
  <r>
    <s v="Crown Royal"/>
    <x v="62"/>
    <d v="2017-10-01T00:00:00"/>
    <d v="2017-12-31T00:00:00"/>
    <x v="0"/>
    <s v="DAN_Crown Royal_Genre Targeted_10/1-12/31"/>
    <m/>
    <s v="YGNC0267000H_HULU_30"/>
    <m/>
    <m/>
    <m/>
    <x v="0"/>
    <m/>
    <m/>
    <m/>
    <m/>
    <n v="114653"/>
    <m/>
    <m/>
    <n v="34"/>
    <n v="2.9967036260113877E-4"/>
    <m/>
    <m/>
    <m/>
    <m/>
    <m/>
    <m/>
    <n v="114653"/>
    <m/>
    <m/>
    <m/>
    <n v="113458"/>
    <n v="0.98957724612526488"/>
    <m/>
    <n v="27.05"/>
    <m/>
    <m/>
    <n v="3069.0389"/>
  </r>
  <r>
    <s v="Crown Royal"/>
    <x v="63"/>
    <d v="2017-10-01T00:00:00"/>
    <d v="2017-12-31T00:00:00"/>
    <x v="0"/>
    <s v="DAN_Crown Royal_Genre Targeted_10/1-12/31"/>
    <m/>
    <s v="YGNC0267000H_HULU_30"/>
    <m/>
    <m/>
    <m/>
    <x v="0"/>
    <m/>
    <m/>
    <m/>
    <m/>
    <n v="107710"/>
    <m/>
    <m/>
    <n v="18"/>
    <n v="1.6846361185983828E-4"/>
    <m/>
    <m/>
    <m/>
    <m/>
    <m/>
    <m/>
    <n v="107710"/>
    <m/>
    <m/>
    <m/>
    <n v="106848"/>
    <n v="0.9919970290595117"/>
    <m/>
    <n v="27.05"/>
    <m/>
    <m/>
    <n v="2890.2383999999997"/>
  </r>
  <r>
    <s v="Crown Royal"/>
    <x v="64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8865"/>
    <m/>
    <m/>
    <n v="56"/>
    <n v="9.662335869696499E-4"/>
    <m/>
    <m/>
    <m/>
    <m/>
    <m/>
    <m/>
    <n v="58865"/>
    <m/>
    <m/>
    <m/>
    <n v="57957"/>
    <n v="0.98457487471332705"/>
    <m/>
    <n v="27.05"/>
    <m/>
    <m/>
    <n v="1567.73685"/>
  </r>
  <r>
    <s v="Crown Royal"/>
    <x v="65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6065"/>
    <m/>
    <m/>
    <n v="47"/>
    <n v="8.5026321978399697E-4"/>
    <m/>
    <m/>
    <m/>
    <m/>
    <m/>
    <m/>
    <n v="56065"/>
    <m/>
    <m/>
    <m/>
    <n v="55277"/>
    <n v="0.98594488540087399"/>
    <m/>
    <n v="27.05"/>
    <m/>
    <m/>
    <n v="1495.2428500000001"/>
  </r>
  <r>
    <s v="Crown Royal"/>
    <x v="66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111368"/>
    <m/>
    <m/>
    <n v="60"/>
    <n v="5.4545950417731067E-4"/>
    <m/>
    <m/>
    <m/>
    <m/>
    <m/>
    <m/>
    <n v="111368"/>
    <m/>
    <m/>
    <m/>
    <n v="109999"/>
    <n v="0.98770742044393367"/>
    <m/>
    <n v="27.05"/>
    <m/>
    <m/>
    <n v="2975.4729500000003"/>
  </r>
  <r>
    <s v="Crown Royal"/>
    <x v="67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111018"/>
    <m/>
    <m/>
    <n v="56"/>
    <n v="5.0995319358187476E-4"/>
    <m/>
    <m/>
    <m/>
    <m/>
    <m/>
    <m/>
    <n v="111018"/>
    <m/>
    <m/>
    <m/>
    <n v="109814"/>
    <n v="0.98915491181610193"/>
    <m/>
    <n v="27.05"/>
    <m/>
    <m/>
    <n v="2970.4687000000004"/>
  </r>
  <r>
    <s v="Crown Royal"/>
    <x v="68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109829"/>
    <m/>
    <m/>
    <n v="54"/>
    <n v="4.9698587271639592E-4"/>
    <m/>
    <m/>
    <m/>
    <m/>
    <m/>
    <m/>
    <n v="109829"/>
    <m/>
    <m/>
    <m/>
    <n v="108655"/>
    <n v="0.98931065565561005"/>
    <m/>
    <n v="27.05"/>
    <m/>
    <m/>
    <n v="2939.1177499999999"/>
  </r>
  <r>
    <s v="Crown Royal"/>
    <x v="69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110634"/>
    <m/>
    <m/>
    <n v="75"/>
    <n v="6.8678174076278555E-4"/>
    <m/>
    <m/>
    <m/>
    <m/>
    <m/>
    <m/>
    <n v="110634"/>
    <m/>
    <m/>
    <m/>
    <n v="109205"/>
    <n v="0.98708353670661819"/>
    <m/>
    <n v="27.05"/>
    <m/>
    <m/>
    <n v="2953.9952499999999"/>
  </r>
  <r>
    <s v="Crown Royal"/>
    <x v="70"/>
    <d v="2017-10-01T00:00:00"/>
    <d v="2017-12-31T00:00:00"/>
    <x v="0"/>
    <s v="DAN_Crown Royal_Genre Targeted_10/1-12/31"/>
    <m/>
    <s v="YGNC0267000H_HULU_30"/>
    <m/>
    <m/>
    <m/>
    <x v="0"/>
    <m/>
    <m/>
    <m/>
    <m/>
    <n v="128330"/>
    <m/>
    <m/>
    <n v="23"/>
    <n v="1.8093994367260883E-4"/>
    <m/>
    <m/>
    <m/>
    <m/>
    <m/>
    <m/>
    <n v="128330"/>
    <m/>
    <m/>
    <m/>
    <n v="127114"/>
    <n v="0.99052442920595341"/>
    <m/>
    <n v="27.05"/>
    <m/>
    <m/>
    <n v="3438.4337"/>
  </r>
  <r>
    <s v="Crown Royal"/>
    <x v="64"/>
    <d v="2017-10-01T00:00:00"/>
    <d v="2017-12-31T00:00:00"/>
    <x v="0"/>
    <s v="DAN_Crown Royal_Genre Targeted_10/1-12/31"/>
    <m/>
    <s v="YGNC0267000H_HULU_30"/>
    <m/>
    <m/>
    <m/>
    <x v="0"/>
    <m/>
    <m/>
    <m/>
    <m/>
    <n v="79165"/>
    <m/>
    <m/>
    <n v="23"/>
    <n v="2.932513929441165E-4"/>
    <m/>
    <m/>
    <m/>
    <m/>
    <m/>
    <m/>
    <n v="79165"/>
    <m/>
    <m/>
    <m/>
    <n v="78431"/>
    <n v="0.99072822585738651"/>
    <m/>
    <n v="27.05"/>
    <m/>
    <m/>
    <n v="2121.5585500000002"/>
  </r>
  <r>
    <s v="Crown Royal"/>
    <x v="65"/>
    <d v="2017-10-01T00:00:00"/>
    <d v="2017-12-31T00:00:00"/>
    <x v="0"/>
    <s v="DAN_Crown Royal_Genre Targeted_10/1-12/31"/>
    <m/>
    <s v="YGNC0267000H_HULU_30"/>
    <m/>
    <m/>
    <m/>
    <x v="0"/>
    <m/>
    <m/>
    <m/>
    <m/>
    <n v="38"/>
    <m/>
    <m/>
    <n v="0"/>
    <n v="0"/>
    <m/>
    <m/>
    <m/>
    <m/>
    <m/>
    <m/>
    <n v="38"/>
    <m/>
    <m/>
    <m/>
    <n v="39"/>
    <n v="1.0263157894736843"/>
    <m/>
    <n v="27.05"/>
    <m/>
    <m/>
    <n v="1.0549500000000001"/>
  </r>
  <r>
    <s v="Crown Royal"/>
    <x v="66"/>
    <d v="2017-10-01T00:00:00"/>
    <d v="2017-12-31T00:00:00"/>
    <x v="0"/>
    <s v="DAN_Crown Royal_Genre Targeted_10/1-12/31"/>
    <m/>
    <s v="YGNC0267000H_HULU_30"/>
    <m/>
    <m/>
    <m/>
    <x v="0"/>
    <m/>
    <m/>
    <m/>
    <m/>
    <n v="1"/>
    <m/>
    <m/>
    <n v="0"/>
    <n v="0"/>
    <m/>
    <m/>
    <m/>
    <m/>
    <m/>
    <m/>
    <n v="1"/>
    <m/>
    <m/>
    <m/>
    <n v="1"/>
    <n v="1"/>
    <m/>
    <n v="27.05"/>
    <m/>
    <m/>
    <n v="2.7050000000000001E-2"/>
  </r>
  <r>
    <s v="Crown Royal"/>
    <x v="68"/>
    <d v="2017-10-01T00:00:00"/>
    <d v="2017-12-31T00:00:00"/>
    <x v="0"/>
    <s v="DAN_Crown Royal_Genre Targeted_10/1-12/31"/>
    <m/>
    <s v="YGNC0267000H_HULU_30"/>
    <m/>
    <m/>
    <m/>
    <x v="0"/>
    <m/>
    <m/>
    <m/>
    <m/>
    <n v="1"/>
    <m/>
    <m/>
    <n v="0"/>
    <n v="0"/>
    <m/>
    <m/>
    <m/>
    <m/>
    <m/>
    <m/>
    <n v="1"/>
    <m/>
    <m/>
    <m/>
    <n v="1"/>
    <n v="1"/>
    <m/>
    <n v="27.05"/>
    <m/>
    <m/>
    <n v="2.7050000000000001E-2"/>
  </r>
  <r>
    <s v="Crown Royal"/>
    <x v="69"/>
    <d v="2017-10-01T00:00:00"/>
    <d v="2017-12-31T00:00:00"/>
    <x v="0"/>
    <s v="DAN_Crown Royal_Genre Targeted_10/1-12/31"/>
    <m/>
    <s v="YGNC0267000H_HULU_30"/>
    <m/>
    <m/>
    <m/>
    <x v="0"/>
    <m/>
    <m/>
    <m/>
    <m/>
    <n v="1"/>
    <m/>
    <m/>
    <n v="0"/>
    <n v="0"/>
    <m/>
    <m/>
    <m/>
    <m/>
    <m/>
    <m/>
    <n v="1"/>
    <m/>
    <m/>
    <m/>
    <n v="1"/>
    <n v="1"/>
    <m/>
    <n v="27.05"/>
    <m/>
    <m/>
    <n v="2.7050000000000001E-2"/>
  </r>
  <r>
    <s v="Crown Royal"/>
    <x v="71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111361"/>
    <m/>
    <m/>
    <n v="70"/>
    <n v="6.3640992072150706E-4"/>
    <m/>
    <m/>
    <m/>
    <m/>
    <m/>
    <m/>
    <n v="111361"/>
    <m/>
    <m/>
    <m/>
    <n v="109992"/>
    <n v="0.98770664774921202"/>
    <m/>
    <n v="27.05"/>
    <m/>
    <m/>
    <n v="2975.2836000000002"/>
  </r>
  <r>
    <s v="Crown Royal"/>
    <x v="72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193853"/>
    <m/>
    <m/>
    <n v="65"/>
    <n v="3.3906969708034907E-4"/>
    <m/>
    <m/>
    <m/>
    <m/>
    <m/>
    <m/>
    <n v="193853"/>
    <m/>
    <m/>
    <m/>
    <n v="191701"/>
    <n v="0.98889880476443492"/>
    <m/>
    <n v="27.05"/>
    <m/>
    <m/>
    <n v="5185.5120499999994"/>
  </r>
  <r>
    <s v="Crown Royal"/>
    <x v="73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83378"/>
    <m/>
    <m/>
    <n v="60"/>
    <n v="7.2852667621846085E-4"/>
    <m/>
    <m/>
    <m/>
    <m/>
    <m/>
    <m/>
    <n v="83378"/>
    <m/>
    <m/>
    <m/>
    <n v="82358"/>
    <n v="0.98776655712538075"/>
    <m/>
    <n v="27.05"/>
    <m/>
    <m/>
    <n v="2227.7838999999999"/>
  </r>
  <r>
    <s v="Crown Royal"/>
    <x v="74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22181"/>
    <m/>
    <m/>
    <n v="26"/>
    <n v="1.1960071760430562E-3"/>
    <m/>
    <m/>
    <m/>
    <m/>
    <m/>
    <m/>
    <n v="22181"/>
    <m/>
    <m/>
    <m/>
    <n v="21739"/>
    <n v="0.98007303548081692"/>
    <m/>
    <n v="27.05"/>
    <m/>
    <m/>
    <n v="588.03995000000009"/>
  </r>
  <r>
    <s v="Crown Royal"/>
    <x v="75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45621"/>
    <m/>
    <m/>
    <n v="30"/>
    <n v="6.6681484774394314E-4"/>
    <m/>
    <m/>
    <m/>
    <m/>
    <m/>
    <m/>
    <n v="45621"/>
    <m/>
    <m/>
    <m/>
    <n v="44990"/>
    <n v="0.98616865040222701"/>
    <m/>
    <n v="27.05"/>
    <m/>
    <m/>
    <n v="1216.9794999999999"/>
  </r>
  <r>
    <s v="Crown Royal"/>
    <x v="76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7419"/>
    <m/>
    <m/>
    <n v="44"/>
    <n v="7.7574047954866014E-4"/>
    <m/>
    <m/>
    <m/>
    <m/>
    <m/>
    <m/>
    <n v="57419"/>
    <m/>
    <m/>
    <m/>
    <n v="56720"/>
    <n v="0.98782632926383251"/>
    <m/>
    <n v="27.05"/>
    <m/>
    <m/>
    <n v="1534.2760000000001"/>
  </r>
  <r>
    <s v="Crown Royal"/>
    <x v="77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5719"/>
    <m/>
    <m/>
    <n v="21"/>
    <n v="3.8229083230175489E-4"/>
    <m/>
    <m/>
    <m/>
    <m/>
    <m/>
    <m/>
    <n v="55719"/>
    <m/>
    <m/>
    <m/>
    <n v="54932"/>
    <n v="0.98587555411977956"/>
    <m/>
    <n v="27.05"/>
    <m/>
    <m/>
    <n v="1485.9106000000002"/>
  </r>
  <r>
    <s v="Crown Royal"/>
    <x v="78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8176"/>
    <m/>
    <m/>
    <n v="28"/>
    <n v="4.8722767453191341E-4"/>
    <m/>
    <m/>
    <m/>
    <m/>
    <m/>
    <m/>
    <n v="58176"/>
    <m/>
    <m/>
    <m/>
    <n v="57468"/>
    <n v="0.9878300330033003"/>
    <m/>
    <n v="27.05"/>
    <m/>
    <m/>
    <n v="1554.5094000000001"/>
  </r>
  <r>
    <s v="Crown Royal"/>
    <x v="79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8607"/>
    <m/>
    <m/>
    <n v="40"/>
    <n v="6.9102530880193482E-4"/>
    <m/>
    <m/>
    <m/>
    <m/>
    <m/>
    <m/>
    <n v="58607"/>
    <m/>
    <m/>
    <m/>
    <n v="57885"/>
    <n v="0.98768065248178549"/>
    <m/>
    <n v="27.05"/>
    <m/>
    <m/>
    <n v="1565.78925"/>
  </r>
  <r>
    <s v="Crown Royal"/>
    <x v="80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2077"/>
    <m/>
    <m/>
    <n v="20"/>
    <n v="3.8897640858081959E-4"/>
    <m/>
    <m/>
    <m/>
    <m/>
    <m/>
    <m/>
    <n v="52077"/>
    <m/>
    <m/>
    <m/>
    <n v="51417"/>
    <n v="0.98732645889740189"/>
    <m/>
    <n v="27.05"/>
    <m/>
    <m/>
    <n v="1390.8298500000001"/>
  </r>
  <r>
    <s v="Crown Royal"/>
    <x v="81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6206"/>
    <m/>
    <m/>
    <n v="35"/>
    <n v="6.3030128401375858E-4"/>
    <m/>
    <m/>
    <m/>
    <m/>
    <m/>
    <m/>
    <n v="56206"/>
    <m/>
    <m/>
    <m/>
    <n v="55529"/>
    <n v="0.98795502259545243"/>
    <m/>
    <n v="27.05"/>
    <m/>
    <m/>
    <n v="1502.05945"/>
  </r>
  <r>
    <s v="Crown Royal"/>
    <x v="82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5753"/>
    <m/>
    <m/>
    <n v="35"/>
    <n v="6.3567017798764986E-4"/>
    <m/>
    <m/>
    <m/>
    <m/>
    <m/>
    <m/>
    <n v="55753"/>
    <m/>
    <m/>
    <m/>
    <n v="55060"/>
    <n v="0.98757017559593208"/>
    <m/>
    <n v="27.05"/>
    <m/>
    <m/>
    <n v="1489.373"/>
  </r>
  <r>
    <s v="Crown Royal"/>
    <x v="83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5106"/>
    <m/>
    <m/>
    <n v="13"/>
    <n v="2.3855399577942931E-4"/>
    <m/>
    <m/>
    <m/>
    <m/>
    <m/>
    <m/>
    <n v="55106"/>
    <m/>
    <m/>
    <m/>
    <n v="54495"/>
    <n v="0.98891227815482885"/>
    <m/>
    <n v="27.05"/>
    <m/>
    <m/>
    <n v="1474.0897500000001"/>
  </r>
  <r>
    <s v="Crown Royal"/>
    <x v="84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4544"/>
    <m/>
    <m/>
    <n v="30"/>
    <n v="5.5664823542509367E-4"/>
    <m/>
    <m/>
    <m/>
    <m/>
    <m/>
    <m/>
    <n v="54544"/>
    <m/>
    <m/>
    <m/>
    <n v="53894"/>
    <n v="0.98808301554708122"/>
    <m/>
    <n v="27.05"/>
    <m/>
    <m/>
    <n v="1457.8326999999999"/>
  </r>
  <r>
    <s v="Crown Royal"/>
    <x v="85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6000"/>
    <m/>
    <m/>
    <n v="32"/>
    <n v="5.7902831810368227E-4"/>
    <m/>
    <m/>
    <m/>
    <m/>
    <m/>
    <m/>
    <n v="56000"/>
    <m/>
    <m/>
    <m/>
    <n v="55265"/>
    <n v="0.98687499999999995"/>
    <m/>
    <n v="27.05"/>
    <m/>
    <m/>
    <n v="1494.9182499999999"/>
  </r>
  <r>
    <s v="Crown Royal"/>
    <x v="86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7817"/>
    <m/>
    <m/>
    <n v="17"/>
    <n v="2.9783282818549728E-4"/>
    <m/>
    <m/>
    <m/>
    <m/>
    <m/>
    <m/>
    <n v="57817"/>
    <m/>
    <m/>
    <m/>
    <n v="57079"/>
    <n v="0.9872355881488144"/>
    <m/>
    <n v="27.05"/>
    <m/>
    <m/>
    <n v="1543.98695"/>
  </r>
  <r>
    <s v="Crown Royal"/>
    <x v="87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4538"/>
    <m/>
    <m/>
    <n v="31"/>
    <n v="5.764117439244343E-4"/>
    <m/>
    <m/>
    <m/>
    <m/>
    <m/>
    <m/>
    <n v="54538"/>
    <m/>
    <m/>
    <m/>
    <n v="53781"/>
    <n v="0.98611976970185922"/>
    <m/>
    <n v="27.05"/>
    <m/>
    <m/>
    <n v="1454.7760499999999"/>
  </r>
  <r>
    <s v="Crown Royal"/>
    <x v="88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6942"/>
    <m/>
    <m/>
    <n v="38"/>
    <n v="6.7714458818917279E-4"/>
    <m/>
    <m/>
    <m/>
    <m/>
    <m/>
    <m/>
    <n v="56942"/>
    <m/>
    <m/>
    <m/>
    <n v="56118"/>
    <n v="0.98552913490920591"/>
    <m/>
    <n v="27.05"/>
    <m/>
    <m/>
    <n v="1517.9919000000002"/>
  </r>
  <r>
    <s v="Crown Royal"/>
    <x v="89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2513"/>
    <m/>
    <m/>
    <n v="34"/>
    <n v="6.5573770491803279E-4"/>
    <m/>
    <m/>
    <m/>
    <m/>
    <m/>
    <m/>
    <n v="52513"/>
    <m/>
    <m/>
    <m/>
    <n v="51850"/>
    <n v="0.98737455487212689"/>
    <m/>
    <n v="27.05"/>
    <m/>
    <m/>
    <n v="1402.5425"/>
  </r>
  <r>
    <s v="Crown Royal"/>
    <x v="90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57737"/>
    <m/>
    <m/>
    <n v="51"/>
    <n v="8.9793475007482785E-4"/>
    <m/>
    <m/>
    <m/>
    <m/>
    <m/>
    <m/>
    <n v="57737"/>
    <m/>
    <m/>
    <m/>
    <n v="56797"/>
    <n v="0.98371927879869059"/>
    <m/>
    <n v="27.05"/>
    <m/>
    <m/>
    <n v="1536.3588500000001"/>
  </r>
  <r>
    <s v="Crown Royal"/>
    <x v="91"/>
    <d v="2017-10-01T00:00:00"/>
    <d v="2017-12-31T00:00:00"/>
    <x v="0"/>
    <s v="DAN_Crown Royal_Genre Targeted_10/1-12/31"/>
    <m/>
    <s v="VanillaSmoove_REVISED_NON_NEW_30_Social_general_digital_spec"/>
    <m/>
    <m/>
    <m/>
    <x v="1"/>
    <m/>
    <m/>
    <m/>
    <m/>
    <n v="62210"/>
    <m/>
    <m/>
    <n v="16"/>
    <n v="2.5923945624524051E-4"/>
    <m/>
    <m/>
    <m/>
    <m/>
    <m/>
    <m/>
    <n v="62210"/>
    <m/>
    <m/>
    <m/>
    <n v="61719"/>
    <n v="0.9921073782350105"/>
    <m/>
    <n v="27.05"/>
    <m/>
    <m/>
    <n v="1669.49894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20">
  <r>
    <x v="0"/>
    <d v="2017-10-02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36"/>
    <n v="8.3025830258302586E-4"/>
    <m/>
    <m/>
    <m/>
    <m/>
    <m/>
    <m/>
    <x v="0"/>
    <m/>
    <m/>
    <m/>
    <n v="43360"/>
    <m/>
    <m/>
    <n v="6.17"/>
    <m/>
    <m/>
    <n v="267.53120000000001"/>
  </r>
  <r>
    <x v="0"/>
    <d v="2017-10-03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5"/>
    <n v="5.6369785794813977E-4"/>
    <m/>
    <m/>
    <m/>
    <m/>
    <m/>
    <m/>
    <x v="0"/>
    <m/>
    <m/>
    <m/>
    <n v="8870"/>
    <m/>
    <m/>
    <n v="6.17"/>
    <m/>
    <m/>
    <n v="54.727899999999998"/>
  </r>
  <r>
    <x v="0"/>
    <d v="2017-10-04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76"/>
    <n v="1.0292942562671831E-3"/>
    <m/>
    <m/>
    <m/>
    <m/>
    <m/>
    <m/>
    <x v="0"/>
    <m/>
    <m/>
    <m/>
    <n v="73837"/>
    <m/>
    <m/>
    <n v="6.17"/>
    <m/>
    <m/>
    <n v="455.57428999999996"/>
  </r>
  <r>
    <x v="0"/>
    <d v="2017-10-05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37"/>
    <n v="1.6542967003487436E-3"/>
    <m/>
    <m/>
    <m/>
    <m/>
    <m/>
    <m/>
    <x v="0"/>
    <m/>
    <m/>
    <m/>
    <n v="22366"/>
    <m/>
    <m/>
    <n v="6.17"/>
    <m/>
    <m/>
    <n v="137.99822"/>
  </r>
  <r>
    <x v="0"/>
    <d v="2017-10-06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8.1794015404539565E-4"/>
    <m/>
    <m/>
    <m/>
    <m/>
    <m/>
    <m/>
    <x v="0"/>
    <m/>
    <m/>
    <m/>
    <n v="14671"/>
    <m/>
    <m/>
    <n v="6.17"/>
    <m/>
    <m/>
    <n v="90.52006999999999"/>
  </r>
  <r>
    <x v="0"/>
    <d v="2017-10-07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6"/>
    <n v="1.0341261633919339E-3"/>
    <m/>
    <m/>
    <m/>
    <m/>
    <m/>
    <m/>
    <x v="0"/>
    <m/>
    <m/>
    <m/>
    <n v="15472"/>
    <m/>
    <m/>
    <n v="6.17"/>
    <m/>
    <m/>
    <n v="95.462240000000008"/>
  </r>
  <r>
    <x v="0"/>
    <d v="2017-10-08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50"/>
    <n v="1.5169442674676133E-3"/>
    <m/>
    <m/>
    <m/>
    <m/>
    <m/>
    <m/>
    <x v="0"/>
    <m/>
    <m/>
    <m/>
    <n v="32961"/>
    <m/>
    <m/>
    <n v="6.17"/>
    <m/>
    <m/>
    <n v="203.36937"/>
  </r>
  <r>
    <x v="0"/>
    <d v="2017-10-09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60"/>
    <n v="1.5050041387613816E-3"/>
    <m/>
    <m/>
    <m/>
    <m/>
    <m/>
    <m/>
    <x v="0"/>
    <m/>
    <m/>
    <m/>
    <n v="39867"/>
    <m/>
    <m/>
    <n v="6.17"/>
    <m/>
    <m/>
    <n v="245.97939"/>
  </r>
  <r>
    <x v="0"/>
    <d v="2017-10-10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4"/>
    <n v="8.8251516822945397E-4"/>
    <m/>
    <m/>
    <m/>
    <m/>
    <m/>
    <m/>
    <x v="0"/>
    <m/>
    <m/>
    <m/>
    <n v="27195"/>
    <m/>
    <m/>
    <n v="6.17"/>
    <m/>
    <m/>
    <n v="167.79315"/>
  </r>
  <r>
    <x v="0"/>
    <d v="2017-10-11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30"/>
    <n v="6.7962484708440944E-4"/>
    <m/>
    <m/>
    <m/>
    <m/>
    <m/>
    <m/>
    <x v="0"/>
    <m/>
    <m/>
    <m/>
    <n v="44142"/>
    <m/>
    <m/>
    <n v="6.17"/>
    <m/>
    <m/>
    <n v="272.35614000000004"/>
  </r>
  <r>
    <x v="0"/>
    <d v="2017-10-12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5"/>
    <n v="8.3222370173102527E-4"/>
    <m/>
    <m/>
    <m/>
    <m/>
    <m/>
    <m/>
    <x v="0"/>
    <m/>
    <m/>
    <m/>
    <n v="114152"/>
    <m/>
    <m/>
    <n v="6.17"/>
    <m/>
    <m/>
    <n v="704.31783999999993"/>
  </r>
  <r>
    <x v="0"/>
    <d v="2017-10-13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4"/>
    <n v="4.6551838797632506E-4"/>
    <m/>
    <m/>
    <m/>
    <m/>
    <m/>
    <m/>
    <x v="0"/>
    <m/>
    <m/>
    <m/>
    <n v="30074"/>
    <m/>
    <m/>
    <n v="6.17"/>
    <m/>
    <m/>
    <n v="185.55658"/>
  </r>
  <r>
    <x v="0"/>
    <d v="2017-10-14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8"/>
    <n v="8.6443765243431818E-4"/>
    <m/>
    <m/>
    <m/>
    <m/>
    <m/>
    <m/>
    <x v="0"/>
    <m/>
    <m/>
    <m/>
    <n v="32391"/>
    <m/>
    <m/>
    <n v="6.17"/>
    <m/>
    <m/>
    <n v="199.85247000000001"/>
  </r>
  <r>
    <x v="0"/>
    <d v="2017-10-15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9"/>
    <n v="6.6946765778660143E-4"/>
    <m/>
    <m/>
    <m/>
    <m/>
    <m/>
    <m/>
    <x v="0"/>
    <m/>
    <m/>
    <m/>
    <n v="43318"/>
    <m/>
    <m/>
    <n v="6.17"/>
    <m/>
    <m/>
    <n v="267.27206000000001"/>
  </r>
  <r>
    <x v="0"/>
    <d v="2017-10-02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1.6467682173734047E-4"/>
    <m/>
    <m/>
    <m/>
    <m/>
    <m/>
    <m/>
    <x v="0"/>
    <m/>
    <m/>
    <m/>
    <n v="12145"/>
    <m/>
    <m/>
    <n v="8.14"/>
    <m/>
    <m/>
    <n v="98.860300000000009"/>
  </r>
  <r>
    <x v="0"/>
    <d v="2017-10-03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5.9648076349537731E-4"/>
    <m/>
    <m/>
    <m/>
    <m/>
    <m/>
    <m/>
    <x v="0"/>
    <m/>
    <m/>
    <m/>
    <n v="3353"/>
    <m/>
    <m/>
    <n v="8.14"/>
    <m/>
    <m/>
    <n v="27.293420000000001"/>
  </r>
  <r>
    <x v="0"/>
    <d v="2017-10-04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1.1484352569623887E-4"/>
    <m/>
    <m/>
    <m/>
    <m/>
    <m/>
    <m/>
    <x v="0"/>
    <m/>
    <m/>
    <m/>
    <n v="17415"/>
    <m/>
    <m/>
    <n v="8.14"/>
    <m/>
    <m/>
    <n v="141.75810000000001"/>
  </r>
  <r>
    <x v="0"/>
    <d v="2017-10-05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378"/>
    <m/>
    <m/>
    <n v="8.14"/>
    <m/>
    <m/>
    <n v="43.776920000000004"/>
  </r>
  <r>
    <x v="0"/>
    <d v="2017-10-06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841959845275373E-4"/>
    <m/>
    <m/>
    <m/>
    <m/>
    <m/>
    <m/>
    <x v="0"/>
    <m/>
    <m/>
    <m/>
    <n v="5429"/>
    <m/>
    <m/>
    <n v="8.14"/>
    <m/>
    <m/>
    <n v="44.192060000000005"/>
  </r>
  <r>
    <x v="0"/>
    <d v="2017-10-07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4779"/>
    <m/>
    <m/>
    <n v="8.14"/>
    <m/>
    <m/>
    <n v="38.901060000000008"/>
  </r>
  <r>
    <x v="0"/>
    <d v="2017-10-08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3"/>
    <n v="1.9589917722345567E-4"/>
    <m/>
    <m/>
    <m/>
    <m/>
    <m/>
    <m/>
    <x v="0"/>
    <m/>
    <m/>
    <m/>
    <n v="15314"/>
    <m/>
    <m/>
    <n v="8.14"/>
    <m/>
    <m/>
    <n v="124.65596000000001"/>
  </r>
  <r>
    <x v="0"/>
    <d v="2017-10-09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4.1437036423155016E-5"/>
    <m/>
    <m/>
    <m/>
    <m/>
    <m/>
    <m/>
    <x v="0"/>
    <m/>
    <m/>
    <m/>
    <n v="24133"/>
    <m/>
    <m/>
    <n v="8.14"/>
    <m/>
    <m/>
    <n v="196.44262000000003"/>
  </r>
  <r>
    <x v="0"/>
    <d v="2017-10-10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2.6777346364975228E-4"/>
    <m/>
    <m/>
    <m/>
    <m/>
    <m/>
    <m/>
    <x v="0"/>
    <m/>
    <m/>
    <m/>
    <n v="7469"/>
    <m/>
    <m/>
    <n v="8.14"/>
    <m/>
    <m/>
    <n v="60.79766"/>
  </r>
  <r>
    <x v="0"/>
    <d v="2017-10-11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2088974854932302E-4"/>
    <m/>
    <m/>
    <m/>
    <m/>
    <m/>
    <m/>
    <x v="0"/>
    <m/>
    <m/>
    <m/>
    <n v="8272"/>
    <m/>
    <m/>
    <n v="8.14"/>
    <m/>
    <m/>
    <n v="67.33408"/>
  </r>
  <r>
    <x v="0"/>
    <d v="2017-10-12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6871941960519654E-4"/>
    <m/>
    <m/>
    <m/>
    <m/>
    <m/>
    <m/>
    <x v="0"/>
    <m/>
    <m/>
    <m/>
    <n v="5927"/>
    <m/>
    <m/>
    <n v="8.14"/>
    <m/>
    <m/>
    <n v="48.245780000000003"/>
  </r>
  <r>
    <x v="0"/>
    <d v="2017-10-13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6248"/>
    <m/>
    <m/>
    <n v="8.14"/>
    <m/>
    <m/>
    <n v="50.858719999999998"/>
  </r>
  <r>
    <x v="0"/>
    <d v="2017-10-14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4"/>
    <n v="4.921259842519685E-4"/>
    <m/>
    <m/>
    <m/>
    <m/>
    <m/>
    <m/>
    <x v="0"/>
    <m/>
    <m/>
    <m/>
    <n v="8128"/>
    <m/>
    <m/>
    <n v="8.14"/>
    <m/>
    <m/>
    <n v="66.161919999999995"/>
  </r>
  <r>
    <x v="0"/>
    <d v="2017-10-15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3"/>
    <n v="2.9245466952622346E-4"/>
    <m/>
    <m/>
    <m/>
    <m/>
    <m/>
    <m/>
    <x v="0"/>
    <m/>
    <m/>
    <m/>
    <n v="10258"/>
    <m/>
    <m/>
    <n v="8.14"/>
    <m/>
    <m/>
    <n v="83.50012000000001"/>
  </r>
  <r>
    <x v="0"/>
    <d v="2017-10-02T00:00:00"/>
    <d v="2017-10-01T00:00:00"/>
    <d v="2017-12-31T00:00:00"/>
    <x v="0"/>
    <s v="DAN_Carat_Smirnoff_INT Ted Danson_Seq 3x_10/1-12/31"/>
    <m/>
    <x v="2"/>
    <m/>
    <m/>
    <m/>
    <x v="2"/>
    <m/>
    <m/>
    <m/>
    <m/>
    <x v="1"/>
    <m/>
    <m/>
    <n v="3"/>
    <n v="3.2058132079504169E-4"/>
    <m/>
    <m/>
    <m/>
    <m/>
    <m/>
    <m/>
    <x v="1"/>
    <m/>
    <m/>
    <m/>
    <n v="9358"/>
    <n v="0.98890415301701362"/>
    <m/>
    <n v="35.71"/>
    <m/>
    <m/>
    <n v="334.17417999999998"/>
  </r>
  <r>
    <x v="0"/>
    <d v="2017-10-03T00:00:00"/>
    <d v="2017-10-01T00:00:00"/>
    <d v="2017-12-31T00:00:00"/>
    <x v="0"/>
    <s v="DAN_Carat_Smirnoff_INT Ted Danson_Seq 3x_10/1-12/31"/>
    <m/>
    <x v="2"/>
    <m/>
    <m/>
    <m/>
    <x v="2"/>
    <m/>
    <m/>
    <m/>
    <m/>
    <x v="2"/>
    <m/>
    <m/>
    <n v="0"/>
    <n v="0"/>
    <m/>
    <m/>
    <m/>
    <m/>
    <m/>
    <m/>
    <x v="2"/>
    <m/>
    <m/>
    <m/>
    <n v="1865"/>
    <n v="0.99413646055437099"/>
    <m/>
    <n v="35.71"/>
    <m/>
    <m/>
    <n v="66.599150000000009"/>
  </r>
  <r>
    <x v="0"/>
    <d v="2017-10-04T00:00:00"/>
    <d v="2017-10-01T00:00:00"/>
    <d v="2017-12-31T00:00:00"/>
    <x v="0"/>
    <s v="DAN_Carat_Smirnoff_INT Ted Danson_Seq 3x_10/1-12/31"/>
    <m/>
    <x v="2"/>
    <m/>
    <m/>
    <m/>
    <x v="2"/>
    <m/>
    <m/>
    <m/>
    <m/>
    <x v="3"/>
    <m/>
    <m/>
    <n v="1"/>
    <n v="6.9589422407794019E-5"/>
    <m/>
    <m/>
    <m/>
    <m/>
    <m/>
    <m/>
    <x v="3"/>
    <m/>
    <m/>
    <m/>
    <n v="14370"/>
    <n v="0.98735742751133704"/>
    <m/>
    <n v="35.71"/>
    <m/>
    <m/>
    <n v="513.15269999999998"/>
  </r>
  <r>
    <x v="0"/>
    <d v="2017-10-05T00:00:00"/>
    <d v="2017-10-01T00:00:00"/>
    <d v="2017-12-31T00:00:00"/>
    <x v="0"/>
    <s v="DAN_Carat_Smirnoff_INT Ted Danson_Seq 3x_10/1-12/31"/>
    <m/>
    <x v="2"/>
    <m/>
    <m/>
    <m/>
    <x v="2"/>
    <m/>
    <m/>
    <m/>
    <m/>
    <x v="4"/>
    <m/>
    <m/>
    <n v="0"/>
    <n v="0"/>
    <m/>
    <m/>
    <m/>
    <m/>
    <m/>
    <m/>
    <x v="4"/>
    <m/>
    <m/>
    <m/>
    <n v="4261"/>
    <n v="0.9863425925925926"/>
    <m/>
    <n v="35.71"/>
    <m/>
    <m/>
    <n v="152.16031000000001"/>
  </r>
  <r>
    <x v="0"/>
    <d v="2017-10-06T00:00:00"/>
    <d v="2017-10-01T00:00:00"/>
    <d v="2017-12-31T00:00:00"/>
    <x v="0"/>
    <s v="DAN_Carat_Smirnoff_INT Ted Danson_Seq 3x_10/1-12/31"/>
    <m/>
    <x v="2"/>
    <m/>
    <m/>
    <m/>
    <x v="2"/>
    <m/>
    <m/>
    <m/>
    <m/>
    <x v="5"/>
    <m/>
    <m/>
    <n v="0"/>
    <n v="0"/>
    <m/>
    <m/>
    <m/>
    <m/>
    <m/>
    <m/>
    <x v="5"/>
    <m/>
    <m/>
    <m/>
    <n v="4310"/>
    <n v="0.99240156573796912"/>
    <m/>
    <n v="35.71"/>
    <m/>
    <m/>
    <n v="153.9101"/>
  </r>
  <r>
    <x v="0"/>
    <d v="2017-10-07T00:00:00"/>
    <d v="2017-10-01T00:00:00"/>
    <d v="2017-12-31T00:00:00"/>
    <x v="0"/>
    <s v="DAN_Carat_Smirnoff_INT Ted Danson_Seq 3x_10/1-12/31"/>
    <m/>
    <x v="2"/>
    <m/>
    <m/>
    <m/>
    <x v="2"/>
    <m/>
    <m/>
    <m/>
    <m/>
    <x v="6"/>
    <m/>
    <m/>
    <n v="0"/>
    <n v="0"/>
    <m/>
    <m/>
    <m/>
    <m/>
    <m/>
    <m/>
    <x v="6"/>
    <m/>
    <m/>
    <m/>
    <n v="3595"/>
    <n v="0.99254555494202101"/>
    <m/>
    <n v="35.71"/>
    <m/>
    <m/>
    <n v="128.37745000000001"/>
  </r>
  <r>
    <x v="0"/>
    <d v="2017-10-08T00:00:00"/>
    <d v="2017-10-01T00:00:00"/>
    <d v="2017-12-31T00:00:00"/>
    <x v="0"/>
    <s v="DAN_Carat_Smirnoff_INT Ted Danson_Seq 3x_10/1-12/31"/>
    <m/>
    <x v="2"/>
    <m/>
    <m/>
    <m/>
    <x v="2"/>
    <m/>
    <m/>
    <m/>
    <m/>
    <x v="7"/>
    <m/>
    <m/>
    <n v="0"/>
    <n v="0"/>
    <m/>
    <m/>
    <m/>
    <m/>
    <m/>
    <m/>
    <x v="7"/>
    <m/>
    <m/>
    <m/>
    <n v="12197"/>
    <n v="0.99202928019520131"/>
    <m/>
    <n v="35.71"/>
    <m/>
    <m/>
    <n v="435.55486999999999"/>
  </r>
  <r>
    <x v="0"/>
    <d v="2017-10-09T00:00:00"/>
    <d v="2017-10-01T00:00:00"/>
    <d v="2017-12-31T00:00:00"/>
    <x v="0"/>
    <s v="DAN_Carat_Smirnoff_INT Ted Danson_Seq 3x_10/1-12/31"/>
    <m/>
    <x v="2"/>
    <m/>
    <m/>
    <m/>
    <x v="2"/>
    <m/>
    <m/>
    <m/>
    <m/>
    <x v="8"/>
    <m/>
    <m/>
    <n v="2"/>
    <n v="9.7751710654936461E-5"/>
    <m/>
    <m/>
    <m/>
    <m/>
    <m/>
    <m/>
    <x v="8"/>
    <m/>
    <m/>
    <m/>
    <n v="20460"/>
    <n v="0.99219242519761408"/>
    <m/>
    <n v="35.71"/>
    <m/>
    <m/>
    <n v="730.62659999999994"/>
  </r>
  <r>
    <x v="0"/>
    <d v="2017-10-10T00:00:00"/>
    <d v="2017-10-01T00:00:00"/>
    <d v="2017-12-31T00:00:00"/>
    <x v="0"/>
    <s v="DAN_Carat_Smirnoff_INT Ted Danson_Seq 3x_10/1-12/31"/>
    <m/>
    <x v="2"/>
    <m/>
    <m/>
    <m/>
    <x v="2"/>
    <m/>
    <m/>
    <m/>
    <m/>
    <x v="9"/>
    <m/>
    <m/>
    <n v="1"/>
    <n v="1.6894745734076703E-4"/>
    <m/>
    <m/>
    <m/>
    <m/>
    <m/>
    <m/>
    <x v="9"/>
    <m/>
    <m/>
    <m/>
    <n v="5919"/>
    <n v="0.99195575666163904"/>
    <m/>
    <n v="35.71"/>
    <m/>
    <m/>
    <n v="211.36749"/>
  </r>
  <r>
    <x v="0"/>
    <d v="2017-10-11T00:00:00"/>
    <d v="2017-10-01T00:00:00"/>
    <d v="2017-12-31T00:00:00"/>
    <x v="0"/>
    <s v="DAN_Carat_Smirnoff_INT Ted Danson_Seq 3x_10/1-12/31"/>
    <m/>
    <x v="2"/>
    <m/>
    <m/>
    <m/>
    <x v="2"/>
    <m/>
    <m/>
    <m/>
    <m/>
    <x v="10"/>
    <m/>
    <m/>
    <n v="0"/>
    <n v="0"/>
    <m/>
    <m/>
    <m/>
    <m/>
    <m/>
    <m/>
    <x v="10"/>
    <m/>
    <m/>
    <m/>
    <n v="7013"/>
    <n v="0.99292085516069661"/>
    <m/>
    <n v="35.71"/>
    <m/>
    <m/>
    <n v="250.43423000000001"/>
  </r>
  <r>
    <x v="0"/>
    <d v="2017-10-12T00:00:00"/>
    <d v="2017-10-01T00:00:00"/>
    <d v="2017-12-31T00:00:00"/>
    <x v="0"/>
    <s v="DAN_Carat_Smirnoff_INT Ted Danson_Seq 3x_10/1-12/31"/>
    <m/>
    <x v="2"/>
    <m/>
    <m/>
    <m/>
    <x v="2"/>
    <m/>
    <m/>
    <m/>
    <m/>
    <x v="11"/>
    <m/>
    <m/>
    <n v="1"/>
    <n v="2.0567667626491157E-4"/>
    <m/>
    <m/>
    <m/>
    <m/>
    <m/>
    <m/>
    <x v="11"/>
    <m/>
    <m/>
    <m/>
    <n v="4862"/>
    <n v="0.9936644185571224"/>
    <m/>
    <n v="35.71"/>
    <m/>
    <m/>
    <n v="173.62202000000002"/>
  </r>
  <r>
    <x v="0"/>
    <d v="2017-10-13T00:00:00"/>
    <d v="2017-10-01T00:00:00"/>
    <d v="2017-12-31T00:00:00"/>
    <x v="0"/>
    <s v="DAN_Carat_Smirnoff_INT Ted Danson_Seq 3x_10/1-12/31"/>
    <m/>
    <x v="2"/>
    <m/>
    <m/>
    <m/>
    <x v="2"/>
    <m/>
    <m/>
    <m/>
    <m/>
    <x v="12"/>
    <m/>
    <m/>
    <n v="0"/>
    <n v="0"/>
    <m/>
    <m/>
    <m/>
    <m/>
    <m/>
    <m/>
    <x v="12"/>
    <m/>
    <m/>
    <m/>
    <n v="5093"/>
    <n v="0.99278752436647177"/>
    <m/>
    <n v="35.71"/>
    <m/>
    <m/>
    <n v="181.87102999999999"/>
  </r>
  <r>
    <x v="0"/>
    <d v="2017-10-14T00:00:00"/>
    <d v="2017-10-01T00:00:00"/>
    <d v="2017-12-31T00:00:00"/>
    <x v="0"/>
    <s v="DAN_Carat_Smirnoff_INT Ted Danson_Seq 3x_10/1-12/31"/>
    <m/>
    <x v="2"/>
    <m/>
    <m/>
    <m/>
    <x v="2"/>
    <m/>
    <m/>
    <m/>
    <m/>
    <x v="13"/>
    <m/>
    <m/>
    <n v="0"/>
    <n v="0"/>
    <m/>
    <m/>
    <m/>
    <m/>
    <m/>
    <m/>
    <x v="13"/>
    <m/>
    <m/>
    <m/>
    <n v="6742"/>
    <n v="0.99439528023598822"/>
    <m/>
    <n v="35.71"/>
    <m/>
    <m/>
    <n v="240.75682"/>
  </r>
  <r>
    <x v="0"/>
    <d v="2017-10-15T00:00:00"/>
    <d v="2017-10-01T00:00:00"/>
    <d v="2017-12-31T00:00:00"/>
    <x v="0"/>
    <s v="DAN_Carat_Smirnoff_INT Ted Danson_Seq 3x_10/1-12/31"/>
    <m/>
    <x v="2"/>
    <m/>
    <m/>
    <m/>
    <x v="2"/>
    <m/>
    <m/>
    <m/>
    <m/>
    <x v="14"/>
    <m/>
    <m/>
    <n v="0"/>
    <n v="0"/>
    <m/>
    <m/>
    <m/>
    <m/>
    <m/>
    <m/>
    <x v="14"/>
    <m/>
    <m/>
    <m/>
    <n v="8246"/>
    <n v="0.99421268386785633"/>
    <m/>
    <n v="35.71"/>
    <m/>
    <m/>
    <n v="294.46466000000004"/>
  </r>
  <r>
    <x v="0"/>
    <d v="2017-10-01T00:00:00"/>
    <d v="2017-10-01T00:00:00"/>
    <d v="2017-12-31T00:00:00"/>
    <x v="0"/>
    <s v="DAN_Carat_Smirnoff_INT Ted Danson_Seq 3x_10/1-12/31"/>
    <m/>
    <x v="3"/>
    <m/>
    <m/>
    <m/>
    <x v="3"/>
    <m/>
    <m/>
    <m/>
    <m/>
    <x v="15"/>
    <m/>
    <m/>
    <n v="98"/>
    <n v="2.7114517333923583E-3"/>
    <m/>
    <m/>
    <m/>
    <m/>
    <m/>
    <m/>
    <x v="15"/>
    <m/>
    <m/>
    <m/>
    <n v="36143"/>
    <n v="0.96427618590256658"/>
    <m/>
    <n v="32.46"/>
    <m/>
    <m/>
    <n v="1173.2017800000001"/>
  </r>
  <r>
    <x v="0"/>
    <d v="2017-10-02T00:00:00"/>
    <d v="2017-10-01T00:00:00"/>
    <d v="2017-12-31T00:00:00"/>
    <x v="0"/>
    <s v="DAN_Carat_Smirnoff_INT Ted Danson_Seq 3x_10/1-12/31"/>
    <m/>
    <x v="3"/>
    <m/>
    <m/>
    <m/>
    <x v="3"/>
    <m/>
    <m/>
    <m/>
    <m/>
    <x v="16"/>
    <m/>
    <m/>
    <n v="74"/>
    <n v="2.1241783161581079E-3"/>
    <m/>
    <m/>
    <m/>
    <m/>
    <m/>
    <m/>
    <x v="16"/>
    <m/>
    <m/>
    <m/>
    <n v="34837"/>
    <n v="0.97544380355042837"/>
    <m/>
    <n v="32.46"/>
    <m/>
    <m/>
    <n v="1130.8090199999999"/>
  </r>
  <r>
    <x v="0"/>
    <d v="2017-10-03T00:00:00"/>
    <d v="2017-10-01T00:00:00"/>
    <d v="2017-12-31T00:00:00"/>
    <x v="0"/>
    <s v="DAN_Carat_Smirnoff_INT Ted Danson_Seq 3x_10/1-12/31"/>
    <m/>
    <x v="3"/>
    <m/>
    <m/>
    <m/>
    <x v="3"/>
    <m/>
    <m/>
    <m/>
    <m/>
    <x v="17"/>
    <m/>
    <m/>
    <n v="10"/>
    <n v="3.5360678925035359E-3"/>
    <m/>
    <m/>
    <m/>
    <m/>
    <m/>
    <m/>
    <x v="17"/>
    <m/>
    <m/>
    <m/>
    <n v="2828"/>
    <n v="0.96683760683760689"/>
    <m/>
    <n v="32.46"/>
    <m/>
    <m/>
    <n v="91.796880000000002"/>
  </r>
  <r>
    <x v="0"/>
    <d v="2017-10-04T00:00:00"/>
    <d v="2017-10-01T00:00:00"/>
    <d v="2017-12-31T00:00:00"/>
    <x v="0"/>
    <s v="DAN_Carat_Smirnoff_INT Ted Danson_Seq 3x_10/1-12/31"/>
    <m/>
    <x v="3"/>
    <m/>
    <m/>
    <m/>
    <x v="3"/>
    <m/>
    <m/>
    <m/>
    <m/>
    <x v="18"/>
    <m/>
    <m/>
    <n v="112"/>
    <n v="1.6747913987498878E-3"/>
    <m/>
    <m/>
    <m/>
    <m/>
    <m/>
    <m/>
    <x v="18"/>
    <m/>
    <m/>
    <m/>
    <n v="66874"/>
    <n v="0.97056689210763114"/>
    <m/>
    <n v="32.46"/>
    <m/>
    <m/>
    <n v="2170.7300399999999"/>
  </r>
  <r>
    <x v="0"/>
    <d v="2017-10-05T00:00:00"/>
    <d v="2017-10-01T00:00:00"/>
    <d v="2017-12-31T00:00:00"/>
    <x v="0"/>
    <s v="DAN_Carat_Smirnoff_INT Ted Danson_Seq 3x_10/1-12/31"/>
    <m/>
    <x v="3"/>
    <m/>
    <m/>
    <m/>
    <x v="3"/>
    <m/>
    <m/>
    <m/>
    <m/>
    <x v="19"/>
    <m/>
    <m/>
    <n v="30"/>
    <n v="2.1419391689276026E-3"/>
    <m/>
    <m/>
    <m/>
    <m/>
    <m/>
    <m/>
    <x v="19"/>
    <m/>
    <m/>
    <m/>
    <n v="14006"/>
    <n v="0.96947463141136569"/>
    <m/>
    <n v="32.46"/>
    <m/>
    <m/>
    <n v="454.63476000000003"/>
  </r>
  <r>
    <x v="0"/>
    <d v="2017-10-06T00:00:00"/>
    <d v="2017-10-01T00:00:00"/>
    <d v="2017-12-31T00:00:00"/>
    <x v="0"/>
    <s v="DAN_Carat_Smirnoff_INT Ted Danson_Seq 3x_10/1-12/31"/>
    <m/>
    <x v="3"/>
    <m/>
    <m/>
    <m/>
    <x v="3"/>
    <m/>
    <m/>
    <m/>
    <m/>
    <x v="20"/>
    <m/>
    <m/>
    <n v="20"/>
    <n v="1.4268388385531854E-3"/>
    <m/>
    <m/>
    <m/>
    <m/>
    <m/>
    <m/>
    <x v="20"/>
    <m/>
    <m/>
    <m/>
    <n v="14017"/>
    <n v="0.97158106328412008"/>
    <m/>
    <n v="32.46"/>
    <m/>
    <m/>
    <n v="454.99182000000002"/>
  </r>
  <r>
    <x v="0"/>
    <d v="2017-10-07T00:00:00"/>
    <d v="2017-10-01T00:00:00"/>
    <d v="2017-12-31T00:00:00"/>
    <x v="0"/>
    <s v="DAN_Carat_Smirnoff_INT Ted Danson_Seq 3x_10/1-12/31"/>
    <m/>
    <x v="3"/>
    <m/>
    <m/>
    <m/>
    <x v="3"/>
    <m/>
    <m/>
    <m/>
    <m/>
    <x v="21"/>
    <m/>
    <m/>
    <n v="17"/>
    <n v="1.3584785040754355E-3"/>
    <m/>
    <m/>
    <m/>
    <m/>
    <m/>
    <m/>
    <x v="21"/>
    <m/>
    <m/>
    <m/>
    <n v="12514"/>
    <n v="0.96985197240951715"/>
    <m/>
    <n v="32.46"/>
    <m/>
    <m/>
    <n v="406.20443999999998"/>
  </r>
  <r>
    <x v="0"/>
    <d v="2017-10-08T00:00:00"/>
    <d v="2017-10-01T00:00:00"/>
    <d v="2017-12-31T00:00:00"/>
    <x v="0"/>
    <s v="DAN_Carat_Smirnoff_INT Ted Danson_Seq 3x_10/1-12/31"/>
    <m/>
    <x v="3"/>
    <m/>
    <m/>
    <m/>
    <x v="3"/>
    <m/>
    <m/>
    <m/>
    <m/>
    <x v="22"/>
    <m/>
    <m/>
    <n v="60"/>
    <n v="2.3435669088352471E-3"/>
    <m/>
    <m/>
    <m/>
    <m/>
    <m/>
    <m/>
    <x v="22"/>
    <m/>
    <m/>
    <m/>
    <n v="25602"/>
    <n v="0.97006668687481057"/>
    <m/>
    <n v="32.46"/>
    <m/>
    <m/>
    <n v="831.04092000000003"/>
  </r>
  <r>
    <x v="0"/>
    <d v="2017-10-09T00:00:00"/>
    <d v="2017-10-01T00:00:00"/>
    <d v="2017-12-31T00:00:00"/>
    <x v="0"/>
    <s v="DAN_Carat_Smirnoff_INT Ted Danson_Seq 3x_10/1-12/31"/>
    <m/>
    <x v="3"/>
    <m/>
    <m/>
    <m/>
    <x v="3"/>
    <m/>
    <m/>
    <m/>
    <m/>
    <x v="23"/>
    <m/>
    <m/>
    <n v="137"/>
    <n v="2.4874718570702301E-3"/>
    <m/>
    <m/>
    <m/>
    <m/>
    <m/>
    <m/>
    <x v="23"/>
    <m/>
    <m/>
    <m/>
    <n v="55076"/>
    <n v="0.97212955608507634"/>
    <m/>
    <n v="32.46"/>
    <m/>
    <m/>
    <n v="1787.7669599999999"/>
  </r>
  <r>
    <x v="0"/>
    <d v="2017-10-10T00:00:00"/>
    <d v="2017-10-01T00:00:00"/>
    <d v="2017-12-31T00:00:00"/>
    <x v="0"/>
    <s v="DAN_Carat_Smirnoff_INT Ted Danson_Seq 3x_10/1-12/31"/>
    <m/>
    <x v="3"/>
    <m/>
    <m/>
    <m/>
    <x v="3"/>
    <m/>
    <m/>
    <m/>
    <m/>
    <x v="24"/>
    <m/>
    <m/>
    <n v="103"/>
    <n v="1.4607857041554389E-3"/>
    <m/>
    <m/>
    <m/>
    <m/>
    <m/>
    <m/>
    <x v="24"/>
    <m/>
    <m/>
    <m/>
    <n v="70510"/>
    <n v="0.97645755435535242"/>
    <m/>
    <n v="32.46"/>
    <m/>
    <m/>
    <n v="2288.7546000000002"/>
  </r>
  <r>
    <x v="0"/>
    <d v="2017-10-11T00:00:00"/>
    <d v="2017-10-01T00:00:00"/>
    <d v="2017-12-31T00:00:00"/>
    <x v="0"/>
    <s v="DAN_Carat_Smirnoff_INT Ted Danson_Seq 3x_10/1-12/31"/>
    <m/>
    <x v="3"/>
    <m/>
    <m/>
    <m/>
    <x v="3"/>
    <m/>
    <m/>
    <m/>
    <m/>
    <x v="25"/>
    <m/>
    <m/>
    <n v="22"/>
    <n v="1.1478660127308775E-3"/>
    <m/>
    <m/>
    <m/>
    <m/>
    <m/>
    <m/>
    <x v="25"/>
    <m/>
    <m/>
    <m/>
    <n v="19166"/>
    <n v="0.97606437156243631"/>
    <m/>
    <n v="32.46"/>
    <m/>
    <m/>
    <n v="622.12835999999993"/>
  </r>
  <r>
    <x v="0"/>
    <d v="2017-10-12T00:00:00"/>
    <d v="2017-10-01T00:00:00"/>
    <d v="2017-12-31T00:00:00"/>
    <x v="0"/>
    <s v="DAN_Carat_Smirnoff_INT Ted Danson_Seq 3x_10/1-12/31"/>
    <m/>
    <x v="3"/>
    <m/>
    <m/>
    <m/>
    <x v="3"/>
    <m/>
    <m/>
    <m/>
    <m/>
    <x v="26"/>
    <m/>
    <m/>
    <n v="25"/>
    <n v="1.4782403027436141E-3"/>
    <m/>
    <m/>
    <m/>
    <m/>
    <m/>
    <m/>
    <x v="26"/>
    <m/>
    <m/>
    <m/>
    <n v="16912"/>
    <n v="0.9713399574981334"/>
    <m/>
    <n v="32.46"/>
    <m/>
    <m/>
    <n v="548.96352000000002"/>
  </r>
  <r>
    <x v="0"/>
    <d v="2017-10-13T00:00:00"/>
    <d v="2017-10-01T00:00:00"/>
    <d v="2017-12-31T00:00:00"/>
    <x v="0"/>
    <s v="DAN_Carat_Smirnoff_INT Ted Danson_Seq 3x_10/1-12/31"/>
    <m/>
    <x v="3"/>
    <m/>
    <m/>
    <m/>
    <x v="3"/>
    <m/>
    <m/>
    <m/>
    <m/>
    <x v="27"/>
    <m/>
    <m/>
    <n v="26"/>
    <n v="1.4663583554227061E-3"/>
    <m/>
    <m/>
    <m/>
    <m/>
    <m/>
    <m/>
    <x v="27"/>
    <m/>
    <m/>
    <m/>
    <n v="17731"/>
    <n v="0.96285636709204447"/>
    <m/>
    <n v="32.46"/>
    <m/>
    <m/>
    <n v="575.54826000000003"/>
  </r>
  <r>
    <x v="0"/>
    <d v="2017-10-14T00:00:00"/>
    <d v="2017-10-01T00:00:00"/>
    <d v="2017-12-31T00:00:00"/>
    <x v="0"/>
    <s v="DAN_Carat_Smirnoff_INT Ted Danson_Seq 3x_10/1-12/31"/>
    <m/>
    <x v="3"/>
    <m/>
    <m/>
    <m/>
    <x v="3"/>
    <m/>
    <m/>
    <m/>
    <m/>
    <x v="28"/>
    <m/>
    <m/>
    <n v="31"/>
    <n v="1.4420616830255384E-3"/>
    <m/>
    <m/>
    <m/>
    <m/>
    <m/>
    <m/>
    <x v="28"/>
    <m/>
    <m/>
    <m/>
    <n v="21497"/>
    <n v="0.97069448207351217"/>
    <m/>
    <n v="32.46"/>
    <m/>
    <m/>
    <n v="697.79261999999994"/>
  </r>
  <r>
    <x v="0"/>
    <d v="2017-10-15T00:00:00"/>
    <d v="2017-10-01T00:00:00"/>
    <d v="2017-12-31T00:00:00"/>
    <x v="0"/>
    <s v="DAN_Carat_Smirnoff_INT Ted Danson_Seq 3x_10/1-12/31"/>
    <m/>
    <x v="3"/>
    <m/>
    <m/>
    <m/>
    <x v="3"/>
    <m/>
    <m/>
    <m/>
    <m/>
    <x v="29"/>
    <m/>
    <m/>
    <n v="16"/>
    <n v="9.3518031445438069E-4"/>
    <m/>
    <m/>
    <m/>
    <m/>
    <m/>
    <m/>
    <x v="29"/>
    <m/>
    <m/>
    <m/>
    <n v="17109"/>
    <n v="0.98057083906464926"/>
    <m/>
    <n v="32.46"/>
    <m/>
    <m/>
    <n v="555.35814000000005"/>
  </r>
  <r>
    <x v="0"/>
    <d v="2017-10-01T00:00:00"/>
    <d v="2017-10-01T00:00:00"/>
    <d v="2017-12-31T00:00:00"/>
    <x v="0"/>
    <s v="DAN_Carat_Smirnoff_INT Ted Danson_Seq 3x_10/1-12/31"/>
    <m/>
    <x v="4"/>
    <m/>
    <m/>
    <m/>
    <x v="4"/>
    <m/>
    <m/>
    <m/>
    <m/>
    <x v="30"/>
    <m/>
    <m/>
    <n v="34"/>
    <n v="1.0812529813960883E-3"/>
    <m/>
    <m/>
    <m/>
    <m/>
    <m/>
    <m/>
    <x v="30"/>
    <m/>
    <m/>
    <m/>
    <n v="31445"/>
    <n v="0.95132207902220611"/>
    <m/>
    <n v="32.46"/>
    <m/>
    <m/>
    <n v="1020.7047000000001"/>
  </r>
  <r>
    <x v="0"/>
    <d v="2017-10-02T00:00:00"/>
    <d v="2017-10-01T00:00:00"/>
    <d v="2017-12-31T00:00:00"/>
    <x v="0"/>
    <s v="DAN_Carat_Smirnoff_INT Ted Danson_Seq 3x_10/1-12/31"/>
    <m/>
    <x v="4"/>
    <m/>
    <m/>
    <m/>
    <x v="4"/>
    <m/>
    <m/>
    <m/>
    <m/>
    <x v="31"/>
    <m/>
    <m/>
    <n v="13"/>
    <n v="3.8859329228193939E-4"/>
    <m/>
    <m/>
    <m/>
    <m/>
    <m/>
    <m/>
    <x v="31"/>
    <m/>
    <m/>
    <m/>
    <n v="33454"/>
    <n v="0.97298083355146436"/>
    <m/>
    <n v="32.46"/>
    <m/>
    <m/>
    <n v="1085.9168400000001"/>
  </r>
  <r>
    <x v="0"/>
    <d v="2017-10-03T00:00:00"/>
    <d v="2017-10-01T00:00:00"/>
    <d v="2017-12-31T00:00:00"/>
    <x v="0"/>
    <s v="DAN_Carat_Smirnoff_INT Ted Danson_Seq 3x_10/1-12/31"/>
    <m/>
    <x v="4"/>
    <m/>
    <m/>
    <m/>
    <x v="4"/>
    <m/>
    <m/>
    <m/>
    <m/>
    <x v="32"/>
    <m/>
    <m/>
    <n v="1"/>
    <n v="3.7965072133637056E-4"/>
    <m/>
    <m/>
    <m/>
    <m/>
    <m/>
    <m/>
    <x v="32"/>
    <m/>
    <m/>
    <m/>
    <n v="2634"/>
    <n v="0.9806403574087863"/>
    <m/>
    <n v="32.46"/>
    <m/>
    <m/>
    <n v="85.499639999999999"/>
  </r>
  <r>
    <x v="0"/>
    <d v="2017-10-04T00:00:00"/>
    <d v="2017-10-01T00:00:00"/>
    <d v="2017-12-31T00:00:00"/>
    <x v="0"/>
    <s v="DAN_Carat_Smirnoff_INT Ted Danson_Seq 3x_10/1-12/31"/>
    <m/>
    <x v="4"/>
    <m/>
    <m/>
    <m/>
    <x v="4"/>
    <m/>
    <m/>
    <m/>
    <m/>
    <x v="33"/>
    <m/>
    <m/>
    <n v="41"/>
    <n v="6.5674606352816801E-4"/>
    <m/>
    <m/>
    <m/>
    <m/>
    <m/>
    <m/>
    <x v="33"/>
    <m/>
    <m/>
    <m/>
    <n v="62429"/>
    <n v="0.97311157527200176"/>
    <m/>
    <n v="32.46"/>
    <m/>
    <m/>
    <n v="2026.44534"/>
  </r>
  <r>
    <x v="0"/>
    <d v="2017-10-05T00:00:00"/>
    <d v="2017-10-01T00:00:00"/>
    <d v="2017-12-31T00:00:00"/>
    <x v="0"/>
    <s v="DAN_Carat_Smirnoff_INT Ted Danson_Seq 3x_10/1-12/31"/>
    <m/>
    <x v="4"/>
    <m/>
    <m/>
    <m/>
    <x v="4"/>
    <m/>
    <m/>
    <m/>
    <m/>
    <x v="34"/>
    <m/>
    <m/>
    <n v="11"/>
    <n v="8.6200141054776271E-4"/>
    <m/>
    <m/>
    <m/>
    <m/>
    <m/>
    <m/>
    <x v="34"/>
    <m/>
    <m/>
    <m/>
    <n v="12761"/>
    <n v="0.95896896370331408"/>
    <m/>
    <n v="32.46"/>
    <m/>
    <m/>
    <n v="414.22206"/>
  </r>
  <r>
    <x v="0"/>
    <d v="2017-10-06T00:00:00"/>
    <d v="2017-10-01T00:00:00"/>
    <d v="2017-12-31T00:00:00"/>
    <x v="0"/>
    <s v="DAN_Carat_Smirnoff_INT Ted Danson_Seq 3x_10/1-12/31"/>
    <m/>
    <x v="4"/>
    <m/>
    <m/>
    <m/>
    <x v="4"/>
    <m/>
    <m/>
    <m/>
    <m/>
    <x v="35"/>
    <m/>
    <m/>
    <n v="4"/>
    <n v="3.1411967959792684E-4"/>
    <m/>
    <m/>
    <m/>
    <m/>
    <m/>
    <m/>
    <x v="35"/>
    <m/>
    <m/>
    <m/>
    <n v="12734"/>
    <n v="0.95708380308154828"/>
    <m/>
    <n v="32.46"/>
    <m/>
    <m/>
    <n v="413.34564"/>
  </r>
  <r>
    <x v="0"/>
    <d v="2017-10-07T00:00:00"/>
    <d v="2017-10-01T00:00:00"/>
    <d v="2017-12-31T00:00:00"/>
    <x v="0"/>
    <s v="DAN_Carat_Smirnoff_INT Ted Danson_Seq 3x_10/1-12/31"/>
    <m/>
    <x v="4"/>
    <m/>
    <m/>
    <m/>
    <x v="4"/>
    <m/>
    <m/>
    <m/>
    <m/>
    <x v="36"/>
    <m/>
    <m/>
    <n v="4"/>
    <n v="3.4743333622861116E-4"/>
    <m/>
    <m/>
    <m/>
    <m/>
    <m/>
    <m/>
    <x v="36"/>
    <m/>
    <m/>
    <m/>
    <n v="11513"/>
    <n v="0.96238401738694312"/>
    <m/>
    <n v="32.46"/>
    <m/>
    <m/>
    <n v="373.71197999999998"/>
  </r>
  <r>
    <x v="0"/>
    <d v="2017-10-08T00:00:00"/>
    <d v="2017-10-01T00:00:00"/>
    <d v="2017-12-31T00:00:00"/>
    <x v="0"/>
    <s v="DAN_Carat_Smirnoff_INT Ted Danson_Seq 3x_10/1-12/31"/>
    <m/>
    <x v="4"/>
    <m/>
    <m/>
    <m/>
    <x v="4"/>
    <m/>
    <m/>
    <m/>
    <m/>
    <x v="37"/>
    <m/>
    <m/>
    <n v="9"/>
    <n v="3.7567308093667824E-4"/>
    <m/>
    <m/>
    <m/>
    <m/>
    <m/>
    <m/>
    <x v="37"/>
    <m/>
    <m/>
    <m/>
    <n v="23957"/>
    <n v="0.97676030497003308"/>
    <m/>
    <n v="32.46"/>
    <m/>
    <m/>
    <n v="777.64422000000002"/>
  </r>
  <r>
    <x v="0"/>
    <d v="2017-10-09T00:00:00"/>
    <d v="2017-10-01T00:00:00"/>
    <d v="2017-12-31T00:00:00"/>
    <x v="0"/>
    <s v="DAN_Carat_Smirnoff_INT Ted Danson_Seq 3x_10/1-12/31"/>
    <m/>
    <x v="4"/>
    <m/>
    <m/>
    <m/>
    <x v="4"/>
    <m/>
    <m/>
    <m/>
    <m/>
    <x v="38"/>
    <m/>
    <m/>
    <n v="36"/>
    <n v="6.9961326933167499E-4"/>
    <m/>
    <m/>
    <m/>
    <m/>
    <m/>
    <m/>
    <x v="38"/>
    <m/>
    <m/>
    <m/>
    <n v="51457"/>
    <n v="0.97360553999848631"/>
    <m/>
    <n v="32.46"/>
    <m/>
    <m/>
    <n v="1670.29422"/>
  </r>
  <r>
    <x v="0"/>
    <d v="2017-10-10T00:00:00"/>
    <d v="2017-10-01T00:00:00"/>
    <d v="2017-12-31T00:00:00"/>
    <x v="0"/>
    <s v="DAN_Carat_Smirnoff_INT Ted Danson_Seq 3x_10/1-12/31"/>
    <m/>
    <x v="4"/>
    <m/>
    <m/>
    <m/>
    <x v="4"/>
    <m/>
    <m/>
    <m/>
    <m/>
    <x v="39"/>
    <m/>
    <m/>
    <n v="30"/>
    <n v="4.4576523031203565E-4"/>
    <m/>
    <m/>
    <m/>
    <m/>
    <m/>
    <m/>
    <x v="39"/>
    <m/>
    <m/>
    <m/>
    <n v="67300"/>
    <n v="0.98210898053293638"/>
    <m/>
    <n v="32.46"/>
    <m/>
    <m/>
    <n v="2184.558"/>
  </r>
  <r>
    <x v="0"/>
    <d v="2017-10-11T00:00:00"/>
    <d v="2017-10-01T00:00:00"/>
    <d v="2017-12-31T00:00:00"/>
    <x v="0"/>
    <s v="DAN_Carat_Smirnoff_INT Ted Danson_Seq 3x_10/1-12/31"/>
    <m/>
    <x v="4"/>
    <m/>
    <m/>
    <m/>
    <x v="4"/>
    <m/>
    <m/>
    <m/>
    <m/>
    <x v="40"/>
    <m/>
    <m/>
    <n v="5"/>
    <n v="2.7202002067352158E-4"/>
    <m/>
    <m/>
    <m/>
    <m/>
    <m/>
    <m/>
    <x v="40"/>
    <m/>
    <m/>
    <m/>
    <n v="18381"/>
    <n v="0.98404625515284549"/>
    <m/>
    <n v="32.46"/>
    <m/>
    <m/>
    <n v="596.64725999999996"/>
  </r>
  <r>
    <x v="0"/>
    <d v="2017-10-12T00:00:00"/>
    <d v="2017-10-01T00:00:00"/>
    <d v="2017-12-31T00:00:00"/>
    <x v="0"/>
    <s v="DAN_Carat_Smirnoff_INT Ted Danson_Seq 3x_10/1-12/31"/>
    <m/>
    <x v="4"/>
    <m/>
    <m/>
    <m/>
    <x v="4"/>
    <m/>
    <m/>
    <m/>
    <m/>
    <x v="41"/>
    <m/>
    <m/>
    <n v="11"/>
    <n v="6.8565729601695444E-4"/>
    <m/>
    <m/>
    <m/>
    <m/>
    <m/>
    <m/>
    <x v="41"/>
    <m/>
    <m/>
    <m/>
    <n v="16043"/>
    <n v="0.98659369042494316"/>
    <m/>
    <n v="32.46"/>
    <m/>
    <m/>
    <n v="520.75578000000007"/>
  </r>
  <r>
    <x v="0"/>
    <d v="2017-10-13T00:00:00"/>
    <d v="2017-10-01T00:00:00"/>
    <d v="2017-12-31T00:00:00"/>
    <x v="0"/>
    <s v="DAN_Carat_Smirnoff_INT Ted Danson_Seq 3x_10/1-12/31"/>
    <m/>
    <x v="4"/>
    <m/>
    <m/>
    <m/>
    <x v="4"/>
    <m/>
    <m/>
    <m/>
    <m/>
    <x v="42"/>
    <m/>
    <m/>
    <n v="5"/>
    <n v="3.0347171643602816E-4"/>
    <m/>
    <m/>
    <m/>
    <m/>
    <m/>
    <m/>
    <x v="42"/>
    <m/>
    <m/>
    <m/>
    <n v="16476"/>
    <n v="0.98469997609371263"/>
    <m/>
    <n v="32.46"/>
    <m/>
    <m/>
    <n v="534.81095999999991"/>
  </r>
  <r>
    <x v="0"/>
    <d v="2017-10-14T00:00:00"/>
    <d v="2017-10-01T00:00:00"/>
    <d v="2017-12-31T00:00:00"/>
    <x v="0"/>
    <s v="DAN_Carat_Smirnoff_INT Ted Danson_Seq 3x_10/1-12/31"/>
    <m/>
    <x v="4"/>
    <m/>
    <m/>
    <m/>
    <x v="4"/>
    <m/>
    <m/>
    <m/>
    <m/>
    <x v="43"/>
    <m/>
    <m/>
    <n v="8"/>
    <n v="3.9447731755424062E-4"/>
    <m/>
    <m/>
    <m/>
    <m/>
    <m/>
    <m/>
    <x v="43"/>
    <m/>
    <m/>
    <m/>
    <n v="20280"/>
    <n v="0.98820777701978368"/>
    <m/>
    <n v="32.46"/>
    <m/>
    <m/>
    <n v="658.28880000000004"/>
  </r>
  <r>
    <x v="0"/>
    <d v="2017-10-15T00:00:00"/>
    <d v="2017-10-01T00:00:00"/>
    <d v="2017-12-31T00:00:00"/>
    <x v="0"/>
    <s v="DAN_Carat_Smirnoff_INT Ted Danson_Seq 3x_10/1-12/31"/>
    <m/>
    <x v="4"/>
    <m/>
    <m/>
    <m/>
    <x v="4"/>
    <m/>
    <m/>
    <m/>
    <m/>
    <x v="44"/>
    <m/>
    <m/>
    <n v="3"/>
    <n v="1.8177411536597187E-4"/>
    <m/>
    <m/>
    <m/>
    <m/>
    <m/>
    <m/>
    <x v="44"/>
    <m/>
    <m/>
    <m/>
    <n v="16504"/>
    <n v="0.99129076821430717"/>
    <m/>
    <n v="32.46"/>
    <m/>
    <m/>
    <n v="535.71983999999998"/>
  </r>
  <r>
    <x v="0"/>
    <d v="2017-10-01T00:00:00"/>
    <d v="2017-10-01T00:00:00"/>
    <d v="2017-12-31T00:00:00"/>
    <x v="0"/>
    <s v="DAN_Carat_Smirnoff_INT Ted Danson_Seq 3x_10/1-12/31"/>
    <m/>
    <x v="2"/>
    <m/>
    <m/>
    <m/>
    <x v="5"/>
    <m/>
    <m/>
    <m/>
    <m/>
    <x v="45"/>
    <m/>
    <m/>
    <n v="18"/>
    <n v="6.9097888675623796E-4"/>
    <m/>
    <m/>
    <m/>
    <m/>
    <m/>
    <m/>
    <x v="45"/>
    <m/>
    <m/>
    <m/>
    <n v="26050"/>
    <n v="0.94141881392071125"/>
    <m/>
    <n v="32.46"/>
    <m/>
    <m/>
    <n v="845.58299999999997"/>
  </r>
  <r>
    <x v="0"/>
    <d v="2017-10-02T00:00:00"/>
    <d v="2017-10-01T00:00:00"/>
    <d v="2017-12-31T00:00:00"/>
    <x v="0"/>
    <s v="DAN_Carat_Smirnoff_INT Ted Danson_Seq 3x_10/1-12/31"/>
    <m/>
    <x v="2"/>
    <m/>
    <m/>
    <m/>
    <x v="5"/>
    <m/>
    <m/>
    <m/>
    <m/>
    <x v="46"/>
    <m/>
    <m/>
    <n v="21"/>
    <n v="6.2286815957289044E-4"/>
    <m/>
    <m/>
    <m/>
    <m/>
    <m/>
    <m/>
    <x v="46"/>
    <m/>
    <m/>
    <m/>
    <n v="33715"/>
    <n v="0.97377465846402678"/>
    <m/>
    <n v="32.46"/>
    <m/>
    <m/>
    <n v="1094.3889000000001"/>
  </r>
  <r>
    <x v="0"/>
    <d v="2017-10-03T00:00:00"/>
    <d v="2017-10-01T00:00:00"/>
    <d v="2017-12-31T00:00:00"/>
    <x v="0"/>
    <s v="DAN_Carat_Smirnoff_INT Ted Danson_Seq 3x_10/1-12/31"/>
    <m/>
    <x v="2"/>
    <m/>
    <m/>
    <m/>
    <x v="5"/>
    <m/>
    <m/>
    <m/>
    <m/>
    <x v="47"/>
    <m/>
    <m/>
    <n v="0"/>
    <n v="0"/>
    <m/>
    <m/>
    <m/>
    <m/>
    <m/>
    <m/>
    <x v="47"/>
    <m/>
    <m/>
    <m/>
    <n v="2511"/>
    <n v="0.974010861132661"/>
    <m/>
    <n v="32.46"/>
    <m/>
    <m/>
    <n v="81.507059999999996"/>
  </r>
  <r>
    <x v="0"/>
    <d v="2017-10-04T00:00:00"/>
    <d v="2017-10-01T00:00:00"/>
    <d v="2017-12-31T00:00:00"/>
    <x v="0"/>
    <s v="DAN_Carat_Smirnoff_INT Ted Danson_Seq 3x_10/1-12/31"/>
    <m/>
    <x v="2"/>
    <m/>
    <m/>
    <m/>
    <x v="5"/>
    <m/>
    <m/>
    <m/>
    <m/>
    <x v="48"/>
    <m/>
    <m/>
    <n v="25"/>
    <n v="4.3165964500310793E-4"/>
    <m/>
    <m/>
    <m/>
    <m/>
    <m/>
    <m/>
    <x v="48"/>
    <m/>
    <m/>
    <m/>
    <n v="57916"/>
    <n v="0.97164714961581045"/>
    <m/>
    <n v="32.46"/>
    <m/>
    <m/>
    <n v="1879.9533600000002"/>
  </r>
  <r>
    <x v="0"/>
    <d v="2017-10-05T00:00:00"/>
    <d v="2017-10-01T00:00:00"/>
    <d v="2017-12-31T00:00:00"/>
    <x v="0"/>
    <s v="DAN_Carat_Smirnoff_INT Ted Danson_Seq 3x_10/1-12/31"/>
    <m/>
    <x v="2"/>
    <m/>
    <m/>
    <m/>
    <x v="5"/>
    <m/>
    <m/>
    <m/>
    <m/>
    <x v="49"/>
    <m/>
    <m/>
    <n v="11"/>
    <n v="9.372071227741331E-4"/>
    <m/>
    <m/>
    <m/>
    <m/>
    <m/>
    <m/>
    <x v="49"/>
    <m/>
    <m/>
    <m/>
    <n v="11737"/>
    <n v="0.95036437246963568"/>
    <m/>
    <n v="32.46"/>
    <m/>
    <m/>
    <n v="380.98302000000001"/>
  </r>
  <r>
    <x v="0"/>
    <d v="2017-10-06T00:00:00"/>
    <d v="2017-10-01T00:00:00"/>
    <d v="2017-12-31T00:00:00"/>
    <x v="0"/>
    <s v="DAN_Carat_Smirnoff_INT Ted Danson_Seq 3x_10/1-12/31"/>
    <m/>
    <x v="2"/>
    <m/>
    <m/>
    <m/>
    <x v="5"/>
    <m/>
    <m/>
    <m/>
    <m/>
    <x v="50"/>
    <m/>
    <m/>
    <n v="1"/>
    <n v="8.4760128835395824E-5"/>
    <m/>
    <m/>
    <m/>
    <m/>
    <m/>
    <m/>
    <x v="50"/>
    <m/>
    <m/>
    <m/>
    <n v="11798"/>
    <n v="0.9528347601356808"/>
    <m/>
    <n v="32.46"/>
    <m/>
    <m/>
    <n v="382.96307999999999"/>
  </r>
  <r>
    <x v="0"/>
    <d v="2017-10-07T00:00:00"/>
    <d v="2017-10-01T00:00:00"/>
    <d v="2017-12-31T00:00:00"/>
    <x v="0"/>
    <s v="DAN_Carat_Smirnoff_INT Ted Danson_Seq 3x_10/1-12/31"/>
    <m/>
    <x v="2"/>
    <m/>
    <m/>
    <m/>
    <x v="5"/>
    <m/>
    <m/>
    <m/>
    <m/>
    <x v="51"/>
    <m/>
    <m/>
    <n v="5"/>
    <n v="4.9426650850138395E-4"/>
    <m/>
    <m/>
    <m/>
    <m/>
    <m/>
    <m/>
    <x v="51"/>
    <m/>
    <m/>
    <m/>
    <n v="10116"/>
    <n v="0.96068376068376071"/>
    <m/>
    <n v="32.46"/>
    <m/>
    <m/>
    <n v="328.36536000000001"/>
  </r>
  <r>
    <x v="0"/>
    <d v="2017-10-08T00:00:00"/>
    <d v="2017-10-01T00:00:00"/>
    <d v="2017-12-31T00:00:00"/>
    <x v="0"/>
    <s v="DAN_Carat_Smirnoff_INT Ted Danson_Seq 3x_10/1-12/31"/>
    <m/>
    <x v="2"/>
    <m/>
    <m/>
    <m/>
    <x v="5"/>
    <m/>
    <m/>
    <m/>
    <m/>
    <x v="52"/>
    <m/>
    <m/>
    <n v="8"/>
    <n v="3.8208042793007926E-4"/>
    <m/>
    <m/>
    <m/>
    <m/>
    <m/>
    <m/>
    <x v="52"/>
    <m/>
    <m/>
    <m/>
    <n v="20938"/>
    <n v="0.97467647332650587"/>
    <m/>
    <n v="32.46"/>
    <m/>
    <m/>
    <n v="679.64747999999997"/>
  </r>
  <r>
    <x v="0"/>
    <d v="2017-10-09T00:00:00"/>
    <d v="2017-10-01T00:00:00"/>
    <d v="2017-12-31T00:00:00"/>
    <x v="0"/>
    <s v="DAN_Carat_Smirnoff_INT Ted Danson_Seq 3x_10/1-12/31"/>
    <m/>
    <x v="2"/>
    <m/>
    <m/>
    <m/>
    <x v="5"/>
    <m/>
    <m/>
    <m/>
    <m/>
    <x v="53"/>
    <m/>
    <m/>
    <n v="24"/>
    <n v="5.2936894809978608E-4"/>
    <m/>
    <m/>
    <m/>
    <m/>
    <m/>
    <m/>
    <x v="53"/>
    <m/>
    <m/>
    <m/>
    <n v="45337"/>
    <n v="0.97006590208832588"/>
    <m/>
    <n v="32.46"/>
    <m/>
    <m/>
    <n v="1471.6390200000001"/>
  </r>
  <r>
    <x v="0"/>
    <d v="2017-10-10T00:00:00"/>
    <d v="2017-10-01T00:00:00"/>
    <d v="2017-12-31T00:00:00"/>
    <x v="0"/>
    <s v="DAN_Carat_Smirnoff_INT Ted Danson_Seq 3x_10/1-12/31"/>
    <m/>
    <x v="2"/>
    <m/>
    <m/>
    <m/>
    <x v="5"/>
    <m/>
    <m/>
    <m/>
    <m/>
    <x v="54"/>
    <m/>
    <m/>
    <n v="23"/>
    <n v="3.7874421591713734E-4"/>
    <m/>
    <m/>
    <m/>
    <m/>
    <m/>
    <m/>
    <x v="54"/>
    <m/>
    <m/>
    <m/>
    <n v="60727"/>
    <n v="0.98092330555017127"/>
    <m/>
    <n v="32.46"/>
    <m/>
    <m/>
    <n v="1971.1984200000002"/>
  </r>
  <r>
    <x v="0"/>
    <d v="2017-10-11T00:00:00"/>
    <d v="2017-10-01T00:00:00"/>
    <d v="2017-12-31T00:00:00"/>
    <x v="0"/>
    <s v="DAN_Carat_Smirnoff_INT Ted Danson_Seq 3x_10/1-12/31"/>
    <m/>
    <x v="2"/>
    <m/>
    <m/>
    <m/>
    <x v="5"/>
    <m/>
    <m/>
    <m/>
    <m/>
    <x v="55"/>
    <m/>
    <m/>
    <n v="7"/>
    <n v="4.0317935721691049E-4"/>
    <m/>
    <m/>
    <m/>
    <m/>
    <m/>
    <m/>
    <x v="55"/>
    <m/>
    <m/>
    <m/>
    <n v="17362"/>
    <n v="0.98535754824063559"/>
    <m/>
    <n v="32.46"/>
    <m/>
    <m/>
    <n v="563.57051999999999"/>
  </r>
  <r>
    <x v="0"/>
    <d v="2017-10-12T00:00:00"/>
    <d v="2017-10-01T00:00:00"/>
    <d v="2017-12-31T00:00:00"/>
    <x v="0"/>
    <s v="DAN_Carat_Smirnoff_INT Ted Danson_Seq 3x_10/1-12/31"/>
    <m/>
    <x v="2"/>
    <m/>
    <m/>
    <m/>
    <x v="5"/>
    <m/>
    <m/>
    <m/>
    <m/>
    <x v="56"/>
    <m/>
    <m/>
    <n v="7"/>
    <n v="4.8235942668136713E-4"/>
    <m/>
    <m/>
    <m/>
    <m/>
    <m/>
    <m/>
    <x v="56"/>
    <m/>
    <m/>
    <m/>
    <n v="14512"/>
    <n v="0.98714373171893066"/>
    <m/>
    <n v="32.46"/>
    <m/>
    <m/>
    <n v="471.05952000000002"/>
  </r>
  <r>
    <x v="0"/>
    <d v="2017-10-13T00:00:00"/>
    <d v="2017-10-01T00:00:00"/>
    <d v="2017-12-31T00:00:00"/>
    <x v="0"/>
    <s v="DAN_Carat_Smirnoff_INT Ted Danson_Seq 3x_10/1-12/31"/>
    <m/>
    <x v="2"/>
    <m/>
    <m/>
    <m/>
    <x v="5"/>
    <m/>
    <m/>
    <m/>
    <m/>
    <x v="57"/>
    <m/>
    <m/>
    <n v="4"/>
    <n v="2.6659557451346307E-4"/>
    <m/>
    <m/>
    <m/>
    <m/>
    <m/>
    <m/>
    <x v="57"/>
    <m/>
    <m/>
    <m/>
    <n v="15004"/>
    <n v="0.98503151260504207"/>
    <m/>
    <n v="32.46"/>
    <m/>
    <m/>
    <n v="487.02984000000004"/>
  </r>
  <r>
    <x v="0"/>
    <d v="2017-10-14T00:00:00"/>
    <d v="2017-10-01T00:00:00"/>
    <d v="2017-12-31T00:00:00"/>
    <x v="0"/>
    <s v="DAN_Carat_Smirnoff_INT Ted Danson_Seq 3x_10/1-12/31"/>
    <m/>
    <x v="2"/>
    <m/>
    <m/>
    <m/>
    <x v="5"/>
    <m/>
    <m/>
    <m/>
    <m/>
    <x v="58"/>
    <m/>
    <m/>
    <n v="8"/>
    <n v="4.3599106218322525E-4"/>
    <m/>
    <m/>
    <m/>
    <m/>
    <m/>
    <m/>
    <x v="58"/>
    <m/>
    <m/>
    <m/>
    <n v="18349"/>
    <n v="0.98804587798179955"/>
    <m/>
    <n v="32.46"/>
    <m/>
    <m/>
    <n v="595.60854000000006"/>
  </r>
  <r>
    <x v="0"/>
    <d v="2017-10-15T00:00:00"/>
    <d v="2017-10-01T00:00:00"/>
    <d v="2017-12-31T00:00:00"/>
    <x v="0"/>
    <s v="DAN_Carat_Smirnoff_INT Ted Danson_Seq 3x_10/1-12/31"/>
    <m/>
    <x v="2"/>
    <m/>
    <m/>
    <m/>
    <x v="5"/>
    <m/>
    <m/>
    <m/>
    <m/>
    <x v="59"/>
    <m/>
    <m/>
    <n v="1"/>
    <n v="6.8245410496144138E-5"/>
    <m/>
    <m/>
    <m/>
    <m/>
    <m/>
    <m/>
    <x v="59"/>
    <m/>
    <m/>
    <m/>
    <n v="14653"/>
    <n v="0.98899838012958963"/>
    <m/>
    <n v="32.46"/>
    <m/>
    <m/>
    <n v="475.63638000000003"/>
  </r>
  <r>
    <x v="0"/>
    <d v="2017-10-0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58"/>
    <n v="1.4206633027972371E-3"/>
    <m/>
    <m/>
    <m/>
    <m/>
    <m/>
    <m/>
    <x v="0"/>
    <m/>
    <m/>
    <m/>
    <n v="40826"/>
    <m/>
    <m/>
    <n v="7.4"/>
    <m/>
    <m/>
    <n v="302.11240000000004"/>
  </r>
  <r>
    <x v="0"/>
    <d v="2017-10-02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51"/>
    <n v="1.3076587779800519E-3"/>
    <m/>
    <m/>
    <m/>
    <m/>
    <m/>
    <m/>
    <x v="0"/>
    <m/>
    <m/>
    <m/>
    <n v="39001"/>
    <m/>
    <m/>
    <n v="7.4"/>
    <m/>
    <m/>
    <n v="288.60740000000004"/>
  </r>
  <r>
    <x v="0"/>
    <d v="2017-10-03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3"/>
    <n v="7.5872534142640367E-4"/>
    <m/>
    <m/>
    <m/>
    <m/>
    <m/>
    <m/>
    <x v="0"/>
    <m/>
    <m/>
    <m/>
    <n v="3954"/>
    <m/>
    <m/>
    <n v="7.4"/>
    <m/>
    <m/>
    <n v="29.259600000000002"/>
  </r>
  <r>
    <x v="0"/>
    <d v="2017-10-04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76"/>
    <n v="1.0181935103560997E-3"/>
    <m/>
    <m/>
    <m/>
    <m/>
    <m/>
    <m/>
    <x v="0"/>
    <m/>
    <m/>
    <m/>
    <n v="74642"/>
    <m/>
    <m/>
    <n v="7.4"/>
    <m/>
    <m/>
    <n v="552.35080000000005"/>
  </r>
  <r>
    <x v="0"/>
    <d v="2017-10-05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7"/>
    <n v="1.6654330125832717E-3"/>
    <m/>
    <m/>
    <m/>
    <m/>
    <m/>
    <m/>
    <x v="0"/>
    <m/>
    <m/>
    <m/>
    <n v="16212"/>
    <m/>
    <m/>
    <n v="7.4"/>
    <m/>
    <m/>
    <n v="119.9688"/>
  </r>
  <r>
    <x v="0"/>
    <d v="2017-10-06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0"/>
    <n v="6.3617278452827791E-4"/>
    <m/>
    <m/>
    <m/>
    <m/>
    <m/>
    <m/>
    <x v="0"/>
    <m/>
    <m/>
    <m/>
    <n v="15719"/>
    <m/>
    <m/>
    <n v="7.4"/>
    <m/>
    <m/>
    <n v="116.3206"/>
  </r>
  <r>
    <x v="0"/>
    <d v="2017-10-07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9"/>
    <n v="6.3228888576647465E-4"/>
    <m/>
    <m/>
    <m/>
    <m/>
    <m/>
    <m/>
    <x v="0"/>
    <m/>
    <m/>
    <m/>
    <n v="14234"/>
    <m/>
    <m/>
    <n v="7.4"/>
    <m/>
    <m/>
    <n v="105.33160000000001"/>
  </r>
  <r>
    <x v="0"/>
    <d v="2017-10-08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39"/>
    <n v="1.3489208633093526E-3"/>
    <m/>
    <m/>
    <m/>
    <m/>
    <m/>
    <m/>
    <x v="0"/>
    <m/>
    <m/>
    <m/>
    <n v="28912"/>
    <m/>
    <m/>
    <n v="7.4"/>
    <m/>
    <m/>
    <n v="213.94880000000001"/>
  </r>
  <r>
    <x v="0"/>
    <d v="2017-10-09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53"/>
    <n v="8.6398017736045909E-4"/>
    <m/>
    <m/>
    <m/>
    <m/>
    <m/>
    <m/>
    <x v="0"/>
    <m/>
    <m/>
    <m/>
    <n v="61344"/>
    <m/>
    <m/>
    <n v="7.4"/>
    <m/>
    <m/>
    <n v="453.94560000000001"/>
  </r>
  <r>
    <x v="0"/>
    <d v="2017-10-10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64"/>
    <n v="8.0947080845896998E-4"/>
    <m/>
    <m/>
    <m/>
    <m/>
    <m/>
    <m/>
    <x v="0"/>
    <m/>
    <m/>
    <m/>
    <n v="79064"/>
    <m/>
    <m/>
    <n v="7.4"/>
    <m/>
    <m/>
    <n v="585.07359999999994"/>
  </r>
  <r>
    <x v="0"/>
    <d v="2017-10-1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1"/>
    <n v="1.0192690384895403E-3"/>
    <m/>
    <m/>
    <m/>
    <m/>
    <m/>
    <m/>
    <x v="0"/>
    <m/>
    <m/>
    <m/>
    <n v="20603"/>
    <m/>
    <m/>
    <n v="7.4"/>
    <m/>
    <m/>
    <n v="152.46220000000002"/>
  </r>
  <r>
    <x v="0"/>
    <d v="2017-10-12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4"/>
    <n v="7.4714483936385949E-4"/>
    <m/>
    <m/>
    <m/>
    <m/>
    <m/>
    <m/>
    <x v="0"/>
    <m/>
    <m/>
    <m/>
    <n v="18738"/>
    <m/>
    <m/>
    <n v="7.4"/>
    <m/>
    <m/>
    <n v="138.66120000000001"/>
  </r>
  <r>
    <x v="0"/>
    <d v="2017-10-13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7"/>
    <n v="8.6730268863833475E-4"/>
    <m/>
    <m/>
    <m/>
    <m/>
    <m/>
    <m/>
    <x v="0"/>
    <m/>
    <m/>
    <m/>
    <n v="19601"/>
    <m/>
    <m/>
    <n v="7.4"/>
    <m/>
    <m/>
    <n v="145.04739999999998"/>
  </r>
  <r>
    <x v="0"/>
    <d v="2017-10-14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6"/>
    <n v="6.8487287047341839E-4"/>
    <m/>
    <m/>
    <m/>
    <m/>
    <m/>
    <m/>
    <x v="0"/>
    <m/>
    <m/>
    <m/>
    <n v="23362"/>
    <m/>
    <m/>
    <n v="7.4"/>
    <m/>
    <m/>
    <n v="172.87880000000001"/>
  </r>
  <r>
    <x v="0"/>
    <d v="2017-10-15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0"/>
    <n v="5.4141851651326478E-4"/>
    <m/>
    <m/>
    <m/>
    <m/>
    <m/>
    <m/>
    <x v="0"/>
    <m/>
    <m/>
    <m/>
    <n v="18470"/>
    <m/>
    <m/>
    <n v="7.4"/>
    <m/>
    <m/>
    <n v="136.678"/>
  </r>
  <r>
    <x v="0"/>
    <d v="2017-10-01T00:00:00"/>
    <d v="2017-10-01T00:00:00"/>
    <d v="2017-12-31T00:00:00"/>
    <x v="0"/>
    <s v="DAN_Carat_Smirnoff_INT Ted Danson_Seq 3x_10/1-12/31"/>
    <m/>
    <x v="5"/>
    <m/>
    <m/>
    <m/>
    <x v="7"/>
    <m/>
    <m/>
    <m/>
    <m/>
    <x v="60"/>
    <m/>
    <m/>
    <n v="64"/>
    <n v="8.7637618447718678E-4"/>
    <m/>
    <m/>
    <m/>
    <m/>
    <m/>
    <m/>
    <x v="60"/>
    <m/>
    <m/>
    <m/>
    <n v="73028"/>
    <n v="0.98440385522679785"/>
    <m/>
    <n v="27.05"/>
    <m/>
    <m/>
    <n v="1975.4074000000001"/>
  </r>
  <r>
    <x v="0"/>
    <d v="2017-10-01T00:00:00"/>
    <d v="2017-10-01T00:00:00"/>
    <d v="2017-12-31T00:00:00"/>
    <x v="0"/>
    <s v="DAN_Carat_Smirnoff_INT Ted Danson_Seq 3x_10/1-12/31"/>
    <m/>
    <x v="6"/>
    <m/>
    <m/>
    <m/>
    <x v="7"/>
    <m/>
    <m/>
    <m/>
    <m/>
    <x v="61"/>
    <m/>
    <m/>
    <n v="78"/>
    <n v="6.3457971297471445E-4"/>
    <m/>
    <m/>
    <m/>
    <m/>
    <m/>
    <m/>
    <x v="61"/>
    <m/>
    <m/>
    <m/>
    <n v="122916"/>
    <n v="0.98993283185413072"/>
    <m/>
    <n v="27.05"/>
    <m/>
    <m/>
    <n v="3324.8778000000002"/>
  </r>
  <r>
    <x v="0"/>
    <d v="2017-10-02T00:00:00"/>
    <d v="2017-10-01T00:00:00"/>
    <d v="2017-12-31T00:00:00"/>
    <x v="0"/>
    <s v="DAN_Carat_Smirnoff_INT Ted Danson_Seq 3x_10/1-12/31"/>
    <m/>
    <x v="5"/>
    <m/>
    <m/>
    <m/>
    <x v="7"/>
    <m/>
    <m/>
    <m/>
    <m/>
    <x v="62"/>
    <m/>
    <m/>
    <n v="52"/>
    <n v="8.3518036683691494E-4"/>
    <m/>
    <m/>
    <m/>
    <m/>
    <m/>
    <m/>
    <x v="62"/>
    <m/>
    <m/>
    <m/>
    <n v="62262"/>
    <n v="0.97959376327506731"/>
    <m/>
    <n v="27.05"/>
    <m/>
    <m/>
    <n v="1684.1871000000001"/>
  </r>
  <r>
    <x v="0"/>
    <d v="2017-10-02T00:00:00"/>
    <d v="2017-10-01T00:00:00"/>
    <d v="2017-12-31T00:00:00"/>
    <x v="0"/>
    <s v="DAN_Carat_Smirnoff_INT Ted Danson_Seq 3x_10/1-12/31"/>
    <m/>
    <x v="6"/>
    <m/>
    <m/>
    <m/>
    <x v="7"/>
    <m/>
    <m/>
    <m/>
    <m/>
    <x v="63"/>
    <m/>
    <m/>
    <n v="64"/>
    <n v="5.3543939495348373E-4"/>
    <m/>
    <m/>
    <m/>
    <m/>
    <m/>
    <m/>
    <x v="63"/>
    <m/>
    <m/>
    <m/>
    <n v="119528"/>
    <n v="0.98841468961125944"/>
    <m/>
    <n v="27.05"/>
    <m/>
    <m/>
    <n v="3233.2323999999999"/>
  </r>
  <r>
    <x v="0"/>
    <d v="2017-10-03T00:00:00"/>
    <d v="2017-10-01T00:00:00"/>
    <d v="2017-12-31T00:00:00"/>
    <x v="0"/>
    <s v="DAN_Carat_Smirnoff_INT Ted Danson_Seq 3x_10/1-12/31"/>
    <m/>
    <x v="5"/>
    <m/>
    <m/>
    <m/>
    <x v="7"/>
    <m/>
    <m/>
    <m/>
    <m/>
    <x v="64"/>
    <m/>
    <m/>
    <n v="33"/>
    <n v="5.651846269781462E-4"/>
    <m/>
    <m/>
    <m/>
    <m/>
    <m/>
    <m/>
    <x v="64"/>
    <m/>
    <m/>
    <m/>
    <n v="58388"/>
    <n v="0.97935221992988808"/>
    <m/>
    <n v="27.05"/>
    <m/>
    <m/>
    <n v="1579.3954000000001"/>
  </r>
  <r>
    <x v="0"/>
    <d v="2017-10-03T00:00:00"/>
    <d v="2017-10-01T00:00:00"/>
    <d v="2017-12-31T00:00:00"/>
    <x v="0"/>
    <s v="DAN_Carat_Smirnoff_INT Ted Danson_Seq 3x_10/1-12/31"/>
    <m/>
    <x v="6"/>
    <m/>
    <m/>
    <m/>
    <x v="7"/>
    <m/>
    <m/>
    <m/>
    <m/>
    <x v="65"/>
    <m/>
    <m/>
    <n v="40"/>
    <n v="3.0295685894328646E-4"/>
    <m/>
    <m/>
    <m/>
    <m/>
    <m/>
    <m/>
    <x v="65"/>
    <m/>
    <m/>
    <m/>
    <n v="132032"/>
    <n v="0.98942619695300615"/>
    <m/>
    <n v="27.05"/>
    <m/>
    <m/>
    <n v="3571.4656"/>
  </r>
  <r>
    <x v="0"/>
    <d v="2017-10-04T00:00:00"/>
    <d v="2017-10-01T00:00:00"/>
    <d v="2017-12-31T00:00:00"/>
    <x v="0"/>
    <s v="DAN_Carat_Smirnoff_INT Ted Danson_Seq 3x_10/1-12/31"/>
    <m/>
    <x v="5"/>
    <m/>
    <m/>
    <m/>
    <x v="7"/>
    <m/>
    <m/>
    <m/>
    <m/>
    <x v="66"/>
    <m/>
    <m/>
    <n v="50"/>
    <n v="8.0082003972067395E-4"/>
    <m/>
    <m/>
    <m/>
    <m/>
    <m/>
    <m/>
    <x v="66"/>
    <m/>
    <m/>
    <m/>
    <n v="62436"/>
    <n v="0.98014159903298226"/>
    <m/>
    <n v="27.05"/>
    <m/>
    <m/>
    <n v="1688.8938000000001"/>
  </r>
  <r>
    <x v="0"/>
    <d v="2017-10-04T00:00:00"/>
    <d v="2017-10-01T00:00:00"/>
    <d v="2017-12-31T00:00:00"/>
    <x v="0"/>
    <s v="DAN_Carat_Smirnoff_INT Ted Danson_Seq 3x_10/1-12/31"/>
    <m/>
    <x v="6"/>
    <m/>
    <m/>
    <m/>
    <x v="7"/>
    <m/>
    <m/>
    <m/>
    <m/>
    <x v="67"/>
    <m/>
    <m/>
    <n v="71"/>
    <n v="5.7665442968064719E-4"/>
    <m/>
    <m/>
    <m/>
    <m/>
    <m/>
    <m/>
    <x v="67"/>
    <m/>
    <m/>
    <m/>
    <n v="123124"/>
    <n v="0.98810651172495712"/>
    <m/>
    <n v="27.05"/>
    <m/>
    <m/>
    <n v="3330.5042000000003"/>
  </r>
  <r>
    <x v="0"/>
    <d v="2017-10-05T00:00:00"/>
    <d v="2017-10-01T00:00:00"/>
    <d v="2017-12-31T00:00:00"/>
    <x v="0"/>
    <s v="DAN_Carat_Smirnoff_INT Ted Danson_Seq 3x_10/1-12/31"/>
    <m/>
    <x v="5"/>
    <m/>
    <m/>
    <m/>
    <x v="7"/>
    <m/>
    <m/>
    <m/>
    <m/>
    <x v="68"/>
    <m/>
    <m/>
    <n v="54"/>
    <n v="8.5583872194750854E-4"/>
    <m/>
    <m/>
    <m/>
    <m/>
    <m/>
    <m/>
    <x v="68"/>
    <m/>
    <m/>
    <m/>
    <n v="63096"/>
    <n v="0.98115320022392238"/>
    <m/>
    <n v="27.05"/>
    <m/>
    <m/>
    <n v="1706.7468000000001"/>
  </r>
  <r>
    <x v="0"/>
    <d v="2017-10-05T00:00:00"/>
    <d v="2017-10-01T00:00:00"/>
    <d v="2017-12-31T00:00:00"/>
    <x v="0"/>
    <s v="DAN_Carat_Smirnoff_INT Ted Danson_Seq 3x_10/1-12/31"/>
    <m/>
    <x v="6"/>
    <m/>
    <m/>
    <m/>
    <x v="7"/>
    <m/>
    <m/>
    <m/>
    <m/>
    <x v="69"/>
    <m/>
    <m/>
    <n v="51"/>
    <n v="4.0336612989971208E-4"/>
    <m/>
    <m/>
    <m/>
    <m/>
    <m/>
    <m/>
    <x v="69"/>
    <m/>
    <m/>
    <m/>
    <n v="126436"/>
    <n v="0.98887055271822866"/>
    <m/>
    <n v="27.05"/>
    <m/>
    <m/>
    <n v="3420.0938000000001"/>
  </r>
  <r>
    <x v="0"/>
    <d v="2017-10-06T00:00:00"/>
    <d v="2017-10-01T00:00:00"/>
    <d v="2017-12-31T00:00:00"/>
    <x v="0"/>
    <s v="DAN_Carat_Smirnoff_INT Ted Danson_Seq 3x_10/1-12/31"/>
    <m/>
    <x v="5"/>
    <m/>
    <m/>
    <m/>
    <x v="7"/>
    <m/>
    <m/>
    <m/>
    <m/>
    <x v="70"/>
    <m/>
    <m/>
    <n v="57"/>
    <n v="8.4241017986196292E-4"/>
    <m/>
    <m/>
    <m/>
    <m/>
    <m/>
    <m/>
    <x v="70"/>
    <m/>
    <m/>
    <m/>
    <n v="67663"/>
    <n v="0.98258836513606929"/>
    <m/>
    <n v="27.05"/>
    <m/>
    <m/>
    <n v="1830.2841500000002"/>
  </r>
  <r>
    <x v="0"/>
    <d v="2017-10-06T00:00:00"/>
    <d v="2017-10-01T00:00:00"/>
    <d v="2017-12-31T00:00:00"/>
    <x v="0"/>
    <s v="DAN_Carat_Smirnoff_INT Ted Danson_Seq 3x_10/1-12/31"/>
    <m/>
    <x v="6"/>
    <m/>
    <m/>
    <m/>
    <x v="7"/>
    <m/>
    <m/>
    <m/>
    <m/>
    <x v="71"/>
    <m/>
    <m/>
    <n v="64"/>
    <n v="5.1733893783849328E-4"/>
    <m/>
    <m/>
    <m/>
    <m/>
    <m/>
    <m/>
    <x v="71"/>
    <m/>
    <m/>
    <m/>
    <n v="123710"/>
    <n v="0.9896483312533999"/>
    <m/>
    <n v="27.05"/>
    <m/>
    <m/>
    <n v="3346.3555000000001"/>
  </r>
  <r>
    <x v="0"/>
    <d v="2017-10-07T00:00:00"/>
    <d v="2017-10-01T00:00:00"/>
    <d v="2017-12-31T00:00:00"/>
    <x v="0"/>
    <s v="DAN_Carat_Smirnoff_INT Ted Danson_Seq 3x_10/1-12/31"/>
    <m/>
    <x v="5"/>
    <m/>
    <m/>
    <m/>
    <x v="7"/>
    <m/>
    <m/>
    <m/>
    <m/>
    <x v="72"/>
    <m/>
    <m/>
    <n v="47"/>
    <n v="6.3902107409925216E-4"/>
    <m/>
    <m/>
    <m/>
    <m/>
    <m/>
    <m/>
    <x v="72"/>
    <m/>
    <m/>
    <m/>
    <n v="73550"/>
    <n v="0.98415714400406773"/>
    <m/>
    <n v="27.05"/>
    <m/>
    <m/>
    <n v="1989.5274999999999"/>
  </r>
  <r>
    <x v="0"/>
    <d v="2017-10-07T00:00:00"/>
    <d v="2017-10-01T00:00:00"/>
    <d v="2017-12-31T00:00:00"/>
    <x v="0"/>
    <s v="DAN_Carat_Smirnoff_INT Ted Danson_Seq 3x_10/1-12/31"/>
    <m/>
    <x v="6"/>
    <m/>
    <m/>
    <m/>
    <x v="7"/>
    <m/>
    <m/>
    <m/>
    <m/>
    <x v="73"/>
    <m/>
    <m/>
    <n v="56"/>
    <n v="4.8227219097978765E-4"/>
    <m/>
    <m/>
    <m/>
    <m/>
    <m/>
    <m/>
    <x v="73"/>
    <m/>
    <m/>
    <m/>
    <n v="116117"/>
    <n v="0.989408657123381"/>
    <m/>
    <n v="27.05"/>
    <m/>
    <m/>
    <n v="3140.9648500000003"/>
  </r>
  <r>
    <x v="0"/>
    <d v="2017-10-08T00:00:00"/>
    <d v="2017-10-01T00:00:00"/>
    <d v="2017-12-31T00:00:00"/>
    <x v="0"/>
    <s v="DAN_Carat_Smirnoff_INT Ted Danson_Seq 3x_10/1-12/31"/>
    <m/>
    <x v="5"/>
    <m/>
    <m/>
    <m/>
    <x v="7"/>
    <m/>
    <m/>
    <m/>
    <m/>
    <x v="74"/>
    <m/>
    <m/>
    <n v="176"/>
    <n v="2.3287508104317452E-3"/>
    <m/>
    <m/>
    <m/>
    <m/>
    <m/>
    <m/>
    <x v="74"/>
    <m/>
    <m/>
    <m/>
    <n v="75577"/>
    <n v="0.97739411574523116"/>
    <m/>
    <n v="27.05"/>
    <m/>
    <m/>
    <n v="2044.3578500000001"/>
  </r>
  <r>
    <x v="0"/>
    <d v="2017-10-08T00:00:00"/>
    <d v="2017-10-01T00:00:00"/>
    <d v="2017-12-31T00:00:00"/>
    <x v="0"/>
    <s v="DAN_Carat_Smirnoff_INT Ted Danson_Seq 3x_10/1-12/31"/>
    <m/>
    <x v="6"/>
    <m/>
    <m/>
    <m/>
    <x v="7"/>
    <m/>
    <m/>
    <m/>
    <m/>
    <x v="75"/>
    <m/>
    <m/>
    <n v="326"/>
    <n v="2.8701983606413046E-3"/>
    <m/>
    <m/>
    <m/>
    <m/>
    <m/>
    <m/>
    <x v="75"/>
    <m/>
    <m/>
    <m/>
    <n v="113581"/>
    <n v="0.9824411171947306"/>
    <m/>
    <n v="27.05"/>
    <m/>
    <m/>
    <n v="3072.3660500000001"/>
  </r>
  <r>
    <x v="0"/>
    <d v="2017-10-09T00:00:00"/>
    <d v="2017-10-01T00:00:00"/>
    <d v="2017-12-31T00:00:00"/>
    <x v="0"/>
    <s v="DAN_Carat_Smirnoff_INT Ted Danson_Seq 3x_10/1-12/31"/>
    <m/>
    <x v="5"/>
    <m/>
    <m/>
    <m/>
    <x v="7"/>
    <m/>
    <m/>
    <m/>
    <m/>
    <x v="76"/>
    <m/>
    <m/>
    <n v="70"/>
    <n v="9.9578923409582342E-4"/>
    <m/>
    <m/>
    <m/>
    <m/>
    <m/>
    <m/>
    <x v="76"/>
    <m/>
    <m/>
    <m/>
    <n v="70296"/>
    <n v="0.98074669345387577"/>
    <m/>
    <n v="27.05"/>
    <m/>
    <m/>
    <n v="1901.5068000000001"/>
  </r>
  <r>
    <x v="0"/>
    <d v="2017-10-09T00:00:00"/>
    <d v="2017-10-01T00:00:00"/>
    <d v="2017-12-31T00:00:00"/>
    <x v="0"/>
    <s v="DAN_Carat_Smirnoff_INT Ted Danson_Seq 3x_10/1-12/31"/>
    <m/>
    <x v="6"/>
    <m/>
    <m/>
    <m/>
    <x v="7"/>
    <m/>
    <m/>
    <m/>
    <m/>
    <x v="77"/>
    <m/>
    <m/>
    <n v="134"/>
    <n v="1.2296059755179944E-3"/>
    <m/>
    <m/>
    <m/>
    <m/>
    <m/>
    <m/>
    <x v="77"/>
    <m/>
    <m/>
    <m/>
    <n v="108978"/>
    <n v="0.98103254264752215"/>
    <m/>
    <n v="27.05"/>
    <m/>
    <m/>
    <n v="2947.8548999999998"/>
  </r>
  <r>
    <x v="0"/>
    <d v="2017-10-10T00:00:00"/>
    <d v="2017-10-01T00:00:00"/>
    <d v="2017-12-31T00:00:00"/>
    <x v="0"/>
    <s v="DAN_Carat_Smirnoff_INT Ted Danson_Seq 3x_10/1-12/31"/>
    <m/>
    <x v="5"/>
    <m/>
    <m/>
    <m/>
    <x v="7"/>
    <m/>
    <m/>
    <m/>
    <m/>
    <x v="78"/>
    <m/>
    <m/>
    <n v="35"/>
    <n v="9.5746135959513064E-4"/>
    <m/>
    <m/>
    <m/>
    <m/>
    <m/>
    <m/>
    <x v="78"/>
    <m/>
    <m/>
    <m/>
    <n v="36555"/>
    <n v="0.9789507511850245"/>
    <m/>
    <n v="27.05"/>
    <m/>
    <m/>
    <n v="988.81275000000005"/>
  </r>
  <r>
    <x v="0"/>
    <d v="2017-10-11T00:00:00"/>
    <d v="2017-10-01T00:00:00"/>
    <d v="2017-12-31T00:00:00"/>
    <x v="0"/>
    <s v="DAN_Carat_Smirnoff_INT Ted Danson_Seq 3x_10/1-12/31"/>
    <m/>
    <x v="5"/>
    <m/>
    <m/>
    <m/>
    <x v="7"/>
    <m/>
    <m/>
    <m/>
    <m/>
    <x v="79"/>
    <m/>
    <m/>
    <n v="26"/>
    <n v="6.160261574183765E-4"/>
    <m/>
    <m/>
    <m/>
    <m/>
    <m/>
    <m/>
    <x v="79"/>
    <m/>
    <m/>
    <m/>
    <n v="42206"/>
    <n v="0.98233445827999533"/>
    <m/>
    <n v="27.05"/>
    <m/>
    <m/>
    <n v="1141.6723"/>
  </r>
  <r>
    <x v="0"/>
    <d v="2017-10-12T00:00:00"/>
    <d v="2017-10-01T00:00:00"/>
    <d v="2017-12-31T00:00:00"/>
    <x v="0"/>
    <s v="DAN_Carat_Smirnoff_INT Ted Danson_Seq 3x_10/1-12/31"/>
    <m/>
    <x v="5"/>
    <m/>
    <m/>
    <m/>
    <x v="7"/>
    <m/>
    <m/>
    <m/>
    <m/>
    <x v="80"/>
    <m/>
    <m/>
    <n v="30"/>
    <n v="7.9289565493181099E-4"/>
    <m/>
    <m/>
    <m/>
    <m/>
    <m/>
    <m/>
    <x v="80"/>
    <m/>
    <m/>
    <m/>
    <n v="37836"/>
    <n v="0.98025804445826203"/>
    <m/>
    <n v="27.05"/>
    <m/>
    <m/>
    <n v="1023.4638"/>
  </r>
  <r>
    <x v="0"/>
    <d v="2017-10-13T00:00:00"/>
    <d v="2017-10-01T00:00:00"/>
    <d v="2017-12-31T00:00:00"/>
    <x v="0"/>
    <s v="DAN_Carat_Smirnoff_INT Ted Danson_Seq 3x_10/1-12/31"/>
    <m/>
    <x v="5"/>
    <m/>
    <m/>
    <m/>
    <x v="7"/>
    <m/>
    <m/>
    <m/>
    <m/>
    <x v="81"/>
    <m/>
    <m/>
    <n v="23"/>
    <n v="5.4871648058020799E-4"/>
    <m/>
    <m/>
    <m/>
    <m/>
    <m/>
    <m/>
    <x v="81"/>
    <m/>
    <m/>
    <m/>
    <n v="41916"/>
    <n v="0.97583461377287328"/>
    <m/>
    <n v="27.05"/>
    <m/>
    <m/>
    <n v="1133.8278"/>
  </r>
  <r>
    <x v="0"/>
    <d v="2017-10-14T00:00:00"/>
    <d v="2017-10-01T00:00:00"/>
    <d v="2017-12-31T00:00:00"/>
    <x v="0"/>
    <s v="DAN_Carat_Smirnoff_INT Ted Danson_Seq 3x_10/1-12/31"/>
    <m/>
    <x v="5"/>
    <m/>
    <m/>
    <m/>
    <x v="7"/>
    <m/>
    <m/>
    <m/>
    <m/>
    <x v="82"/>
    <m/>
    <m/>
    <n v="48"/>
    <n v="9.3185789167152006E-4"/>
    <m/>
    <m/>
    <m/>
    <m/>
    <m/>
    <m/>
    <x v="82"/>
    <m/>
    <m/>
    <m/>
    <n v="51510"/>
    <n v="0.97411070557310087"/>
    <m/>
    <n v="27.05"/>
    <m/>
    <m/>
    <n v="1393.3454999999999"/>
  </r>
  <r>
    <x v="0"/>
    <d v="2017-10-15T00:00:00"/>
    <d v="2017-10-01T00:00:00"/>
    <d v="2017-12-31T00:00:00"/>
    <x v="0"/>
    <s v="DAN_Carat_Smirnoff_INT Ted Danson_Seq 3x_10/1-12/31"/>
    <m/>
    <x v="5"/>
    <m/>
    <m/>
    <m/>
    <x v="7"/>
    <m/>
    <m/>
    <m/>
    <m/>
    <x v="83"/>
    <m/>
    <m/>
    <n v="52"/>
    <n v="1.324570788119619E-3"/>
    <m/>
    <m/>
    <m/>
    <m/>
    <m/>
    <m/>
    <x v="83"/>
    <m/>
    <m/>
    <m/>
    <n v="39258"/>
    <n v="0.97508755371202904"/>
    <m/>
    <n v="27.05"/>
    <m/>
    <m/>
    <n v="1061.9289000000001"/>
  </r>
  <r>
    <x v="0"/>
    <d v="2017-10-10T00:00:00"/>
    <d v="2017-10-01T00:00:00"/>
    <d v="2017-12-31T00:00:00"/>
    <x v="0"/>
    <s v="DAN_Carat_Smirnoff_INT Ted Danson_Seq 3x_10/1-12/31"/>
    <m/>
    <x v="6"/>
    <m/>
    <m/>
    <m/>
    <x v="7"/>
    <m/>
    <m/>
    <m/>
    <m/>
    <x v="84"/>
    <m/>
    <m/>
    <n v="33"/>
    <n v="6.7502608055311226E-4"/>
    <m/>
    <m/>
    <m/>
    <m/>
    <m/>
    <m/>
    <x v="84"/>
    <m/>
    <m/>
    <m/>
    <n v="48887"/>
    <n v="0.98650012107514728"/>
    <m/>
    <n v="27.05"/>
    <m/>
    <m/>
    <n v="1322.3933500000001"/>
  </r>
  <r>
    <x v="0"/>
    <d v="2017-10-11T00:00:00"/>
    <d v="2017-10-01T00:00:00"/>
    <d v="2017-12-31T00:00:00"/>
    <x v="0"/>
    <s v="DAN_Carat_Smirnoff_INT Ted Danson_Seq 3x_10/1-12/31"/>
    <m/>
    <x v="6"/>
    <m/>
    <m/>
    <m/>
    <x v="7"/>
    <m/>
    <m/>
    <m/>
    <m/>
    <x v="85"/>
    <m/>
    <m/>
    <n v="25"/>
    <n v="4.4899425287356321E-4"/>
    <m/>
    <m/>
    <m/>
    <m/>
    <m/>
    <m/>
    <x v="85"/>
    <m/>
    <m/>
    <m/>
    <n v="55680"/>
    <n v="0.98634213742892063"/>
    <m/>
    <n v="27.05"/>
    <m/>
    <m/>
    <n v="1506.144"/>
  </r>
  <r>
    <x v="0"/>
    <d v="2017-10-12T00:00:00"/>
    <d v="2017-10-01T00:00:00"/>
    <d v="2017-12-31T00:00:00"/>
    <x v="0"/>
    <s v="DAN_Carat_Smirnoff_INT Ted Danson_Seq 3x_10/1-12/31"/>
    <m/>
    <x v="6"/>
    <m/>
    <m/>
    <m/>
    <x v="7"/>
    <m/>
    <m/>
    <m/>
    <m/>
    <x v="86"/>
    <m/>
    <m/>
    <n v="25"/>
    <n v="5.1426573138872321E-4"/>
    <m/>
    <m/>
    <m/>
    <m/>
    <m/>
    <m/>
    <x v="86"/>
    <m/>
    <m/>
    <m/>
    <n v="48613"/>
    <n v="0.98588492972885278"/>
    <m/>
    <n v="27.05"/>
    <m/>
    <m/>
    <n v="1314.9816500000002"/>
  </r>
  <r>
    <x v="0"/>
    <d v="2017-10-13T00:00:00"/>
    <d v="2017-10-01T00:00:00"/>
    <d v="2017-12-31T00:00:00"/>
    <x v="0"/>
    <s v="DAN_Carat_Smirnoff_INT Ted Danson_Seq 3x_10/1-12/31"/>
    <m/>
    <x v="6"/>
    <m/>
    <m/>
    <m/>
    <x v="7"/>
    <m/>
    <m/>
    <m/>
    <m/>
    <x v="87"/>
    <m/>
    <m/>
    <n v="36"/>
    <n v="6.2699200585192543E-4"/>
    <m/>
    <m/>
    <m/>
    <m/>
    <m/>
    <m/>
    <x v="87"/>
    <m/>
    <m/>
    <m/>
    <n v="57417"/>
    <n v="0.98155429431072205"/>
    <m/>
    <n v="27.05"/>
    <m/>
    <m/>
    <n v="1553.12985"/>
  </r>
  <r>
    <x v="0"/>
    <d v="2017-10-14T00:00:00"/>
    <d v="2017-10-01T00:00:00"/>
    <d v="2017-12-31T00:00:00"/>
    <x v="0"/>
    <s v="DAN_Carat_Smirnoff_INT Ted Danson_Seq 3x_10/1-12/31"/>
    <m/>
    <x v="6"/>
    <m/>
    <m/>
    <m/>
    <x v="7"/>
    <m/>
    <m/>
    <m/>
    <m/>
    <x v="88"/>
    <m/>
    <m/>
    <n v="49"/>
    <n v="7.874521904027255E-4"/>
    <m/>
    <m/>
    <m/>
    <m/>
    <m/>
    <m/>
    <x v="88"/>
    <m/>
    <m/>
    <m/>
    <n v="62226"/>
    <n v="0.98041563597976966"/>
    <m/>
    <n v="27.05"/>
    <m/>
    <m/>
    <n v="1683.2133000000001"/>
  </r>
  <r>
    <x v="0"/>
    <d v="2017-10-15T00:00:00"/>
    <d v="2017-10-01T00:00:00"/>
    <d v="2017-12-31T00:00:00"/>
    <x v="0"/>
    <s v="DAN_Carat_Smirnoff_INT Ted Danson_Seq 3x_10/1-12/31"/>
    <m/>
    <x v="6"/>
    <m/>
    <m/>
    <m/>
    <x v="7"/>
    <m/>
    <m/>
    <m/>
    <m/>
    <x v="89"/>
    <m/>
    <m/>
    <n v="62"/>
    <n v="1.3276231263383298E-3"/>
    <m/>
    <m/>
    <m/>
    <m/>
    <m/>
    <m/>
    <x v="89"/>
    <m/>
    <m/>
    <m/>
    <n v="46700"/>
    <n v="0.97917933449353156"/>
    <m/>
    <n v="27.05"/>
    <m/>
    <m/>
    <n v="1263.2349999999999"/>
  </r>
  <r>
    <x v="0"/>
    <d v="2017-10-02T00:00:00"/>
    <d v="2017-10-01T00:00:00"/>
    <d v="2017-12-31T00:00:00"/>
    <x v="0"/>
    <s v="DAN_Carat_Smirnoff_INT Ted Danson_Seq 3x_10/1-12/31"/>
    <m/>
    <x v="3"/>
    <m/>
    <m/>
    <m/>
    <x v="8"/>
    <m/>
    <m/>
    <m/>
    <m/>
    <x v="90"/>
    <m/>
    <m/>
    <n v="6"/>
    <n v="5.9494298463063961E-4"/>
    <m/>
    <m/>
    <m/>
    <m/>
    <m/>
    <m/>
    <x v="90"/>
    <m/>
    <m/>
    <m/>
    <n v="10085"/>
    <n v="0.96933871587850828"/>
    <m/>
    <n v="35.71"/>
    <m/>
    <m/>
    <n v="360.13535000000002"/>
  </r>
  <r>
    <x v="0"/>
    <d v="2017-10-03T00:00:00"/>
    <d v="2017-10-01T00:00:00"/>
    <d v="2017-12-31T00:00:00"/>
    <x v="0"/>
    <s v="DAN_Carat_Smirnoff_INT Ted Danson_Seq 3x_10/1-12/31"/>
    <m/>
    <x v="3"/>
    <m/>
    <m/>
    <m/>
    <x v="8"/>
    <m/>
    <m/>
    <m/>
    <m/>
    <x v="91"/>
    <m/>
    <m/>
    <n v="0"/>
    <n v="0"/>
    <m/>
    <m/>
    <m/>
    <m/>
    <m/>
    <m/>
    <x v="91"/>
    <m/>
    <m/>
    <m/>
    <n v="2077"/>
    <n v="0.96470041802136552"/>
    <m/>
    <n v="35.71"/>
    <m/>
    <m/>
    <n v="74.169669999999996"/>
  </r>
  <r>
    <x v="0"/>
    <d v="2017-10-04T00:00:00"/>
    <d v="2017-10-01T00:00:00"/>
    <d v="2017-12-31T00:00:00"/>
    <x v="0"/>
    <s v="DAN_Carat_Smirnoff_INT Ted Danson_Seq 3x_10/1-12/31"/>
    <m/>
    <x v="3"/>
    <m/>
    <m/>
    <m/>
    <x v="8"/>
    <m/>
    <m/>
    <m/>
    <m/>
    <x v="92"/>
    <m/>
    <m/>
    <n v="2"/>
    <n v="1.3021681099029884E-4"/>
    <m/>
    <m/>
    <m/>
    <m/>
    <m/>
    <m/>
    <x v="92"/>
    <m/>
    <m/>
    <m/>
    <n v="15359"/>
    <n v="0.97418495496638335"/>
    <m/>
    <n v="35.71"/>
    <m/>
    <m/>
    <n v="548.46988999999996"/>
  </r>
  <r>
    <x v="0"/>
    <d v="2017-10-05T00:00:00"/>
    <d v="2017-10-01T00:00:00"/>
    <d v="2017-12-31T00:00:00"/>
    <x v="0"/>
    <s v="DAN_Carat_Smirnoff_INT Ted Danson_Seq 3x_10/1-12/31"/>
    <m/>
    <x v="3"/>
    <m/>
    <m/>
    <m/>
    <x v="8"/>
    <m/>
    <m/>
    <m/>
    <m/>
    <x v="93"/>
    <m/>
    <m/>
    <n v="1"/>
    <n v="2.2451728783116299E-4"/>
    <m/>
    <m/>
    <m/>
    <m/>
    <m/>
    <m/>
    <x v="93"/>
    <m/>
    <m/>
    <m/>
    <n v="4454"/>
    <n v="0.97675438596491226"/>
    <m/>
    <n v="35.71"/>
    <m/>
    <m/>
    <n v="159.05233999999999"/>
  </r>
  <r>
    <x v="0"/>
    <d v="2017-10-06T00:00:00"/>
    <d v="2017-10-01T00:00:00"/>
    <d v="2017-12-31T00:00:00"/>
    <x v="0"/>
    <s v="DAN_Carat_Smirnoff_INT Ted Danson_Seq 3x_10/1-12/31"/>
    <m/>
    <x v="3"/>
    <m/>
    <m/>
    <m/>
    <x v="8"/>
    <m/>
    <m/>
    <m/>
    <m/>
    <x v="94"/>
    <m/>
    <m/>
    <n v="1"/>
    <n v="2.1963540522732265E-4"/>
    <m/>
    <m/>
    <m/>
    <m/>
    <m/>
    <m/>
    <x v="94"/>
    <m/>
    <m/>
    <m/>
    <n v="4553"/>
    <n v="0.98124999999999996"/>
    <m/>
    <n v="35.71"/>
    <m/>
    <m/>
    <n v="162.58763000000002"/>
  </r>
  <r>
    <x v="0"/>
    <d v="2017-10-07T00:00:00"/>
    <d v="2017-10-01T00:00:00"/>
    <d v="2017-12-31T00:00:00"/>
    <x v="0"/>
    <s v="DAN_Carat_Smirnoff_INT Ted Danson_Seq 3x_10/1-12/31"/>
    <m/>
    <x v="3"/>
    <m/>
    <m/>
    <m/>
    <x v="8"/>
    <m/>
    <m/>
    <m/>
    <m/>
    <x v="95"/>
    <m/>
    <m/>
    <n v="0"/>
    <n v="0"/>
    <m/>
    <m/>
    <m/>
    <m/>
    <m/>
    <m/>
    <x v="95"/>
    <m/>
    <m/>
    <m/>
    <n v="3952"/>
    <n v="0.97870232788509159"/>
    <m/>
    <n v="35.71"/>
    <m/>
    <m/>
    <n v="141.12592000000001"/>
  </r>
  <r>
    <x v="0"/>
    <d v="2017-10-08T00:00:00"/>
    <d v="2017-10-01T00:00:00"/>
    <d v="2017-12-31T00:00:00"/>
    <x v="0"/>
    <s v="DAN_Carat_Smirnoff_INT Ted Danson_Seq 3x_10/1-12/31"/>
    <m/>
    <x v="3"/>
    <m/>
    <m/>
    <m/>
    <x v="8"/>
    <m/>
    <m/>
    <m/>
    <m/>
    <x v="96"/>
    <m/>
    <m/>
    <n v="8"/>
    <n v="5.9857837635615414E-4"/>
    <m/>
    <m/>
    <m/>
    <m/>
    <m/>
    <m/>
    <x v="96"/>
    <m/>
    <m/>
    <m/>
    <n v="13365"/>
    <n v="0.97490699540447878"/>
    <m/>
    <n v="35.71"/>
    <m/>
    <m/>
    <n v="477.26415000000003"/>
  </r>
  <r>
    <x v="0"/>
    <d v="2017-10-09T00:00:00"/>
    <d v="2017-10-01T00:00:00"/>
    <d v="2017-12-31T00:00:00"/>
    <x v="0"/>
    <s v="DAN_Carat_Smirnoff_INT Ted Danson_Seq 3x_10/1-12/31"/>
    <m/>
    <x v="3"/>
    <m/>
    <m/>
    <m/>
    <x v="8"/>
    <m/>
    <m/>
    <m/>
    <m/>
    <x v="97"/>
    <m/>
    <m/>
    <n v="4"/>
    <n v="1.8515946859232513E-4"/>
    <m/>
    <m/>
    <m/>
    <m/>
    <m/>
    <m/>
    <x v="97"/>
    <m/>
    <m/>
    <m/>
    <n v="21603"/>
    <n v="0.98298220867270325"/>
    <m/>
    <n v="35.71"/>
    <m/>
    <m/>
    <n v="771.44313"/>
  </r>
  <r>
    <x v="0"/>
    <d v="2017-10-10T00:00:00"/>
    <d v="2017-10-01T00:00:00"/>
    <d v="2017-12-31T00:00:00"/>
    <x v="0"/>
    <s v="DAN_Carat_Smirnoff_INT Ted Danson_Seq 3x_10/1-12/31"/>
    <m/>
    <x v="3"/>
    <m/>
    <m/>
    <m/>
    <x v="8"/>
    <m/>
    <m/>
    <m/>
    <m/>
    <x v="98"/>
    <m/>
    <m/>
    <n v="2"/>
    <n v="3.1426775612822125E-4"/>
    <m/>
    <m/>
    <m/>
    <m/>
    <m/>
    <m/>
    <x v="98"/>
    <m/>
    <m/>
    <m/>
    <n v="6364"/>
    <n v="0.97847478474784744"/>
    <m/>
    <n v="35.71"/>
    <m/>
    <m/>
    <n v="227.25844000000001"/>
  </r>
  <r>
    <x v="0"/>
    <d v="2017-10-11T00:00:00"/>
    <d v="2017-10-01T00:00:00"/>
    <d v="2017-12-31T00:00:00"/>
    <x v="0"/>
    <s v="DAN_Carat_Smirnoff_INT Ted Danson_Seq 3x_10/1-12/31"/>
    <m/>
    <x v="3"/>
    <m/>
    <m/>
    <m/>
    <x v="8"/>
    <m/>
    <m/>
    <m/>
    <m/>
    <x v="99"/>
    <m/>
    <m/>
    <n v="2"/>
    <n v="2.7151778441487917E-4"/>
    <m/>
    <m/>
    <m/>
    <m/>
    <m/>
    <m/>
    <x v="99"/>
    <m/>
    <m/>
    <m/>
    <n v="7366"/>
    <n v="0.98030343359063077"/>
    <m/>
    <n v="35.71"/>
    <m/>
    <m/>
    <n v="263.03985999999998"/>
  </r>
  <r>
    <x v="0"/>
    <d v="2017-10-12T00:00:00"/>
    <d v="2017-10-01T00:00:00"/>
    <d v="2017-12-31T00:00:00"/>
    <x v="0"/>
    <s v="DAN_Carat_Smirnoff_INT Ted Danson_Seq 3x_10/1-12/31"/>
    <m/>
    <x v="3"/>
    <m/>
    <m/>
    <m/>
    <x v="8"/>
    <m/>
    <m/>
    <m/>
    <m/>
    <x v="100"/>
    <m/>
    <m/>
    <n v="3"/>
    <n v="5.5845122859270288E-4"/>
    <m/>
    <m/>
    <m/>
    <m/>
    <m/>
    <m/>
    <x v="100"/>
    <m/>
    <m/>
    <m/>
    <n v="5372"/>
    <n v="0.97301213548270238"/>
    <m/>
    <n v="35.71"/>
    <m/>
    <m/>
    <n v="191.83411999999998"/>
  </r>
  <r>
    <x v="0"/>
    <d v="2017-10-13T00:00:00"/>
    <d v="2017-10-01T00:00:00"/>
    <d v="2017-12-31T00:00:00"/>
    <x v="0"/>
    <s v="DAN_Carat_Smirnoff_INT Ted Danson_Seq 3x_10/1-12/31"/>
    <m/>
    <x v="3"/>
    <m/>
    <m/>
    <m/>
    <x v="8"/>
    <m/>
    <m/>
    <m/>
    <m/>
    <x v="101"/>
    <m/>
    <m/>
    <n v="3"/>
    <n v="5.2835505459668892E-4"/>
    <m/>
    <m/>
    <m/>
    <m/>
    <m/>
    <m/>
    <x v="101"/>
    <m/>
    <m/>
    <m/>
    <n v="5678"/>
    <n v="0.96729131175468486"/>
    <m/>
    <n v="35.71"/>
    <m/>
    <m/>
    <n v="202.76138"/>
  </r>
  <r>
    <x v="0"/>
    <d v="2017-10-14T00:00:00"/>
    <d v="2017-10-01T00:00:00"/>
    <d v="2017-12-31T00:00:00"/>
    <x v="0"/>
    <s v="DAN_Carat_Smirnoff_INT Ted Danson_Seq 3x_10/1-12/31"/>
    <m/>
    <x v="3"/>
    <m/>
    <m/>
    <m/>
    <x v="8"/>
    <m/>
    <m/>
    <m/>
    <m/>
    <x v="102"/>
    <m/>
    <m/>
    <n v="3"/>
    <n v="4.0722139269716302E-4"/>
    <m/>
    <m/>
    <m/>
    <m/>
    <m/>
    <m/>
    <x v="102"/>
    <m/>
    <m/>
    <m/>
    <n v="7367"/>
    <n v="0.97679660567488735"/>
    <m/>
    <n v="35.71"/>
    <m/>
    <m/>
    <n v="263.07557000000003"/>
  </r>
  <r>
    <x v="0"/>
    <d v="2017-10-15T00:00:00"/>
    <d v="2017-10-01T00:00:00"/>
    <d v="2017-12-31T00:00:00"/>
    <x v="0"/>
    <s v="DAN_Carat_Smirnoff_INT Ted Danson_Seq 3x_10/1-12/31"/>
    <m/>
    <x v="3"/>
    <m/>
    <m/>
    <m/>
    <x v="8"/>
    <m/>
    <m/>
    <m/>
    <m/>
    <x v="103"/>
    <m/>
    <m/>
    <n v="3"/>
    <n v="3.254502061184639E-4"/>
    <m/>
    <m/>
    <m/>
    <m/>
    <m/>
    <m/>
    <x v="103"/>
    <m/>
    <m/>
    <m/>
    <n v="9218"/>
    <n v="0.97534652417733569"/>
    <m/>
    <n v="35.71"/>
    <m/>
    <m/>
    <n v="329.17478000000006"/>
  </r>
  <r>
    <x v="0"/>
    <d v="2017-10-02T00:00:00"/>
    <d v="2017-10-01T00:00:00"/>
    <d v="2017-12-31T00:00:00"/>
    <x v="0"/>
    <s v="DAN_Carat_Smirnoff_INT Ted Danson_Seq 3x_10/1-12/31"/>
    <m/>
    <x v="4"/>
    <m/>
    <m/>
    <m/>
    <x v="9"/>
    <m/>
    <m/>
    <m/>
    <m/>
    <x v="104"/>
    <m/>
    <m/>
    <n v="2"/>
    <n v="2.0519134092541295E-4"/>
    <m/>
    <m/>
    <m/>
    <m/>
    <m/>
    <m/>
    <x v="104"/>
    <m/>
    <m/>
    <m/>
    <n v="9747"/>
    <n v="0.99085086916742915"/>
    <m/>
    <n v="35.71"/>
    <m/>
    <m/>
    <n v="348.06536999999997"/>
  </r>
  <r>
    <x v="0"/>
    <d v="2017-10-03T00:00:00"/>
    <d v="2017-10-01T00:00:00"/>
    <d v="2017-12-31T00:00:00"/>
    <x v="0"/>
    <s v="DAN_Carat_Smirnoff_INT Ted Danson_Seq 3x_10/1-12/31"/>
    <m/>
    <x v="4"/>
    <m/>
    <m/>
    <m/>
    <x v="9"/>
    <m/>
    <m/>
    <m/>
    <m/>
    <x v="105"/>
    <m/>
    <m/>
    <n v="0"/>
    <n v="0"/>
    <m/>
    <m/>
    <m/>
    <m/>
    <m/>
    <m/>
    <x v="105"/>
    <m/>
    <m/>
    <m/>
    <n v="1941"/>
    <n v="0.99283887468030696"/>
    <m/>
    <n v="35.71"/>
    <m/>
    <m/>
    <n v="69.313109999999995"/>
  </r>
  <r>
    <x v="0"/>
    <d v="2017-10-04T00:00:00"/>
    <d v="2017-10-01T00:00:00"/>
    <d v="2017-12-31T00:00:00"/>
    <x v="0"/>
    <s v="DAN_Carat_Smirnoff_INT Ted Danson_Seq 3x_10/1-12/31"/>
    <m/>
    <x v="4"/>
    <m/>
    <m/>
    <m/>
    <x v="9"/>
    <m/>
    <m/>
    <m/>
    <m/>
    <x v="106"/>
    <m/>
    <m/>
    <n v="2"/>
    <n v="1.3531799729364006E-4"/>
    <m/>
    <m/>
    <m/>
    <m/>
    <m/>
    <m/>
    <x v="106"/>
    <m/>
    <m/>
    <m/>
    <n v="14780"/>
    <n v="0.9906166219839142"/>
    <m/>
    <n v="35.71"/>
    <m/>
    <m/>
    <n v="527.79380000000003"/>
  </r>
  <r>
    <x v="0"/>
    <d v="2017-10-05T00:00:00"/>
    <d v="2017-10-01T00:00:00"/>
    <d v="2017-12-31T00:00:00"/>
    <x v="0"/>
    <s v="DAN_Carat_Smirnoff_INT Ted Danson_Seq 3x_10/1-12/31"/>
    <m/>
    <x v="4"/>
    <m/>
    <m/>
    <m/>
    <x v="9"/>
    <m/>
    <m/>
    <m/>
    <m/>
    <x v="107"/>
    <m/>
    <m/>
    <n v="0"/>
    <n v="0"/>
    <m/>
    <m/>
    <m/>
    <m/>
    <m/>
    <m/>
    <x v="107"/>
    <m/>
    <m/>
    <m/>
    <n v="4327"/>
    <n v="0.98993365362617247"/>
    <m/>
    <n v="35.71"/>
    <m/>
    <m/>
    <n v="154.51717000000002"/>
  </r>
  <r>
    <x v="0"/>
    <d v="2017-10-06T00:00:00"/>
    <d v="2017-10-01T00:00:00"/>
    <d v="2017-12-31T00:00:00"/>
    <x v="0"/>
    <s v="DAN_Carat_Smirnoff_INT Ted Danson_Seq 3x_10/1-12/31"/>
    <m/>
    <x v="4"/>
    <m/>
    <m/>
    <m/>
    <x v="9"/>
    <m/>
    <m/>
    <m/>
    <m/>
    <x v="108"/>
    <m/>
    <m/>
    <n v="0"/>
    <n v="0"/>
    <m/>
    <m/>
    <m/>
    <m/>
    <m/>
    <m/>
    <x v="108"/>
    <m/>
    <m/>
    <m/>
    <n v="4461"/>
    <n v="0.99199466310873918"/>
    <m/>
    <n v="35.71"/>
    <m/>
    <m/>
    <n v="159.30231000000001"/>
  </r>
  <r>
    <x v="0"/>
    <d v="2017-10-07T00:00:00"/>
    <d v="2017-10-01T00:00:00"/>
    <d v="2017-12-31T00:00:00"/>
    <x v="0"/>
    <s v="DAN_Carat_Smirnoff_INT Ted Danson_Seq 3x_10/1-12/31"/>
    <m/>
    <x v="4"/>
    <m/>
    <m/>
    <m/>
    <x v="9"/>
    <m/>
    <m/>
    <m/>
    <m/>
    <x v="109"/>
    <m/>
    <m/>
    <n v="0"/>
    <n v="0"/>
    <m/>
    <m/>
    <m/>
    <m/>
    <m/>
    <m/>
    <x v="109"/>
    <m/>
    <m/>
    <m/>
    <n v="3857"/>
    <n v="0.99279279279279276"/>
    <m/>
    <n v="35.71"/>
    <m/>
    <m/>
    <n v="137.73347000000001"/>
  </r>
  <r>
    <x v="0"/>
    <d v="2017-10-08T00:00:00"/>
    <d v="2017-10-01T00:00:00"/>
    <d v="2017-12-31T00:00:00"/>
    <x v="0"/>
    <s v="DAN_Carat_Smirnoff_INT Ted Danson_Seq 3x_10/1-12/31"/>
    <m/>
    <x v="4"/>
    <m/>
    <m/>
    <m/>
    <x v="9"/>
    <m/>
    <m/>
    <m/>
    <m/>
    <x v="110"/>
    <m/>
    <m/>
    <n v="0"/>
    <n v="0"/>
    <m/>
    <m/>
    <m/>
    <m/>
    <m/>
    <m/>
    <x v="110"/>
    <m/>
    <m/>
    <m/>
    <n v="13065"/>
    <n v="0.99278115501519759"/>
    <m/>
    <n v="35.71"/>
    <m/>
    <m/>
    <n v="466.55115000000001"/>
  </r>
  <r>
    <x v="0"/>
    <d v="2017-10-09T00:00:00"/>
    <d v="2017-10-01T00:00:00"/>
    <d v="2017-12-31T00:00:00"/>
    <x v="0"/>
    <s v="DAN_Carat_Smirnoff_INT Ted Danson_Seq 3x_10/1-12/31"/>
    <m/>
    <x v="4"/>
    <m/>
    <m/>
    <m/>
    <x v="9"/>
    <m/>
    <m/>
    <m/>
    <m/>
    <x v="111"/>
    <m/>
    <m/>
    <n v="3"/>
    <n v="1.4128284826222097E-4"/>
    <m/>
    <m/>
    <m/>
    <m/>
    <m/>
    <m/>
    <x v="111"/>
    <m/>
    <m/>
    <m/>
    <n v="21234"/>
    <n v="0.9935894436385756"/>
    <m/>
    <n v="35.71"/>
    <m/>
    <m/>
    <n v="758.26614000000006"/>
  </r>
  <r>
    <x v="0"/>
    <d v="2017-10-10T00:00:00"/>
    <d v="2017-10-01T00:00:00"/>
    <d v="2017-12-31T00:00:00"/>
    <x v="0"/>
    <s v="DAN_Carat_Smirnoff_INT Ted Danson_Seq 3x_10/1-12/31"/>
    <m/>
    <x v="4"/>
    <m/>
    <m/>
    <m/>
    <x v="9"/>
    <m/>
    <m/>
    <m/>
    <m/>
    <x v="112"/>
    <m/>
    <m/>
    <n v="1"/>
    <n v="1.618384851917786E-4"/>
    <m/>
    <m/>
    <m/>
    <m/>
    <m/>
    <m/>
    <x v="112"/>
    <m/>
    <m/>
    <m/>
    <n v="6179"/>
    <n v="0.99276992287917742"/>
    <m/>
    <n v="35.71"/>
    <m/>
    <m/>
    <n v="220.65208999999999"/>
  </r>
  <r>
    <x v="0"/>
    <d v="2017-10-11T00:00:00"/>
    <d v="2017-10-01T00:00:00"/>
    <d v="2017-12-31T00:00:00"/>
    <x v="0"/>
    <s v="DAN_Carat_Smirnoff_INT Ted Danson_Seq 3x_10/1-12/31"/>
    <m/>
    <x v="4"/>
    <m/>
    <m/>
    <m/>
    <x v="9"/>
    <m/>
    <m/>
    <m/>
    <m/>
    <x v="113"/>
    <m/>
    <m/>
    <n v="0"/>
    <n v="0"/>
    <m/>
    <m/>
    <m/>
    <m/>
    <m/>
    <m/>
    <x v="113"/>
    <m/>
    <m/>
    <m/>
    <n v="7215"/>
    <n v="0.9946236559139785"/>
    <m/>
    <n v="35.71"/>
    <m/>
    <m/>
    <n v="257.64765"/>
  </r>
  <r>
    <x v="0"/>
    <d v="2017-10-12T00:00:00"/>
    <d v="2017-10-01T00:00:00"/>
    <d v="2017-12-31T00:00:00"/>
    <x v="0"/>
    <s v="DAN_Carat_Smirnoff_INT Ted Danson_Seq 3x_10/1-12/31"/>
    <m/>
    <x v="4"/>
    <m/>
    <m/>
    <m/>
    <x v="9"/>
    <m/>
    <m/>
    <m/>
    <m/>
    <x v="114"/>
    <m/>
    <m/>
    <n v="3"/>
    <n v="5.772561092938234E-4"/>
    <m/>
    <m/>
    <m/>
    <m/>
    <m/>
    <m/>
    <x v="114"/>
    <m/>
    <m/>
    <m/>
    <n v="5197"/>
    <n v="0.9933103975535168"/>
    <m/>
    <n v="35.71"/>
    <m/>
    <m/>
    <n v="185.58487"/>
  </r>
  <r>
    <x v="0"/>
    <d v="2017-10-13T00:00:00"/>
    <d v="2017-10-01T00:00:00"/>
    <d v="2017-12-31T00:00:00"/>
    <x v="0"/>
    <s v="DAN_Carat_Smirnoff_INT Ted Danson_Seq 3x_10/1-12/31"/>
    <m/>
    <x v="4"/>
    <m/>
    <m/>
    <m/>
    <x v="9"/>
    <m/>
    <m/>
    <m/>
    <m/>
    <x v="115"/>
    <m/>
    <m/>
    <n v="0"/>
    <n v="0"/>
    <m/>
    <m/>
    <m/>
    <m/>
    <m/>
    <m/>
    <x v="115"/>
    <m/>
    <m/>
    <m/>
    <n v="5427"/>
    <n v="0.98978661316797378"/>
    <m/>
    <n v="35.71"/>
    <m/>
    <m/>
    <n v="193.79817"/>
  </r>
  <r>
    <x v="0"/>
    <d v="2017-10-14T00:00:00"/>
    <d v="2017-10-01T00:00:00"/>
    <d v="2017-12-31T00:00:00"/>
    <x v="0"/>
    <s v="DAN_Carat_Smirnoff_INT Ted Danson_Seq 3x_10/1-12/31"/>
    <m/>
    <x v="4"/>
    <m/>
    <m/>
    <m/>
    <x v="9"/>
    <m/>
    <m/>
    <m/>
    <m/>
    <x v="116"/>
    <m/>
    <m/>
    <n v="0"/>
    <n v="0"/>
    <m/>
    <m/>
    <m/>
    <m/>
    <m/>
    <m/>
    <x v="116"/>
    <m/>
    <m/>
    <m/>
    <n v="7096"/>
    <n v="0.99439461883408076"/>
    <m/>
    <n v="35.71"/>
    <m/>
    <m/>
    <n v="253.39815999999999"/>
  </r>
  <r>
    <x v="0"/>
    <d v="2017-10-15T00:00:00"/>
    <d v="2017-10-01T00:00:00"/>
    <d v="2017-12-31T00:00:00"/>
    <x v="0"/>
    <s v="DAN_Carat_Smirnoff_INT Ted Danson_Seq 3x_10/1-12/31"/>
    <m/>
    <x v="4"/>
    <m/>
    <m/>
    <m/>
    <x v="9"/>
    <m/>
    <m/>
    <m/>
    <m/>
    <x v="117"/>
    <m/>
    <m/>
    <n v="3"/>
    <n v="3.3768572714993245E-4"/>
    <m/>
    <m/>
    <m/>
    <m/>
    <m/>
    <m/>
    <x v="117"/>
    <m/>
    <m/>
    <m/>
    <n v="8884"/>
    <n v="0.99462606359158079"/>
    <m/>
    <n v="35.71"/>
    <m/>
    <m/>
    <n v="317.24763999999999"/>
  </r>
  <r>
    <x v="0"/>
    <d v="2017-10-16T00:00:00"/>
    <d v="2017-10-01T00:00:00"/>
    <d v="2017-12-31T00:00:00"/>
    <x v="0"/>
    <s v="DAN_Carat_Smirnoff_INT Ted Danson_Seq 3x_10/1-12/31"/>
    <m/>
    <x v="5"/>
    <m/>
    <m/>
    <m/>
    <x v="7"/>
    <m/>
    <m/>
    <m/>
    <m/>
    <x v="118"/>
    <m/>
    <m/>
    <n v="45"/>
    <n v="1.0217983651226157E-3"/>
    <m/>
    <m/>
    <m/>
    <m/>
    <m/>
    <m/>
    <x v="118"/>
    <m/>
    <m/>
    <m/>
    <n v="44040"/>
    <n v="0.97816671479021833"/>
    <m/>
    <n v="27.05"/>
    <m/>
    <m/>
    <n v="1191.2819999999999"/>
  </r>
  <r>
    <x v="0"/>
    <d v="2017-10-17T00:00:00"/>
    <d v="2017-10-01T00:00:00"/>
    <d v="2017-12-31T00:00:00"/>
    <x v="0"/>
    <s v="DAN_Carat_Smirnoff_INT Ted Danson_Seq 3x_10/1-12/31"/>
    <m/>
    <x v="5"/>
    <m/>
    <m/>
    <m/>
    <x v="7"/>
    <m/>
    <m/>
    <m/>
    <m/>
    <x v="119"/>
    <m/>
    <m/>
    <n v="57"/>
    <n v="9.522695758223767E-4"/>
    <m/>
    <m/>
    <m/>
    <m/>
    <m/>
    <m/>
    <x v="119"/>
    <m/>
    <m/>
    <m/>
    <n v="59857"/>
    <n v="0.98172901871381479"/>
    <m/>
    <n v="27.05"/>
    <m/>
    <m/>
    <n v="1619.13185"/>
  </r>
  <r>
    <x v="0"/>
    <d v="2017-10-18T00:00:00"/>
    <d v="2017-10-01T00:00:00"/>
    <d v="2017-12-31T00:00:00"/>
    <x v="0"/>
    <s v="DAN_Carat_Smirnoff_INT Ted Danson_Seq 3x_10/1-12/31"/>
    <m/>
    <x v="5"/>
    <m/>
    <m/>
    <m/>
    <x v="7"/>
    <m/>
    <m/>
    <m/>
    <m/>
    <x v="120"/>
    <m/>
    <m/>
    <n v="29"/>
    <n v="5.1495134597627674E-4"/>
    <m/>
    <m/>
    <m/>
    <m/>
    <m/>
    <m/>
    <x v="120"/>
    <m/>
    <m/>
    <m/>
    <n v="56316"/>
    <n v="0.98351379671673067"/>
    <m/>
    <n v="27.05"/>
    <m/>
    <m/>
    <n v="1523.3478"/>
  </r>
  <r>
    <x v="0"/>
    <d v="2017-10-19T00:00:00"/>
    <d v="2017-10-01T00:00:00"/>
    <d v="2017-12-31T00:00:00"/>
    <x v="0"/>
    <s v="DAN_Carat_Smirnoff_INT Ted Danson_Seq 3x_10/1-12/31"/>
    <m/>
    <x v="5"/>
    <m/>
    <m/>
    <m/>
    <x v="7"/>
    <m/>
    <m/>
    <m/>
    <m/>
    <x v="121"/>
    <m/>
    <m/>
    <n v="40"/>
    <n v="1.1964584828906438E-3"/>
    <m/>
    <m/>
    <m/>
    <m/>
    <m/>
    <m/>
    <x v="121"/>
    <m/>
    <m/>
    <m/>
    <n v="33432"/>
    <n v="0.98058309379949549"/>
    <m/>
    <n v="27.05"/>
    <m/>
    <m/>
    <n v="904.3356"/>
  </r>
  <r>
    <x v="0"/>
    <d v="2017-10-20T00:00:00"/>
    <d v="2017-10-01T00:00:00"/>
    <d v="2017-12-31T00:00:00"/>
    <x v="0"/>
    <s v="DAN_Carat_Smirnoff_INT Ted Danson_Seq 3x_10/1-12/31"/>
    <m/>
    <x v="5"/>
    <m/>
    <m/>
    <m/>
    <x v="7"/>
    <m/>
    <m/>
    <m/>
    <m/>
    <x v="122"/>
    <m/>
    <m/>
    <n v="20"/>
    <n v="7.2915527361551641E-4"/>
    <m/>
    <m/>
    <m/>
    <m/>
    <m/>
    <m/>
    <x v="122"/>
    <m/>
    <m/>
    <m/>
    <n v="27429"/>
    <n v="0.97761699397654778"/>
    <m/>
    <n v="27.05"/>
    <m/>
    <m/>
    <n v="741.95445000000007"/>
  </r>
  <r>
    <x v="0"/>
    <d v="2017-10-21T00:00:00"/>
    <d v="2017-10-01T00:00:00"/>
    <d v="2017-12-31T00:00:00"/>
    <x v="0"/>
    <s v="DAN_Carat_Smirnoff_INT Ted Danson_Seq 3x_10/1-12/31"/>
    <m/>
    <x v="5"/>
    <m/>
    <m/>
    <m/>
    <x v="7"/>
    <m/>
    <m/>
    <m/>
    <m/>
    <x v="123"/>
    <m/>
    <m/>
    <n v="48"/>
    <n v="1.0908099263703299E-3"/>
    <m/>
    <m/>
    <m/>
    <m/>
    <m/>
    <m/>
    <x v="123"/>
    <m/>
    <m/>
    <m/>
    <n v="44004"/>
    <n v="0.9783014673188084"/>
    <m/>
    <n v="27.05"/>
    <m/>
    <m/>
    <n v="1190.3081999999999"/>
  </r>
  <r>
    <x v="0"/>
    <d v="2017-10-22T00:00:00"/>
    <d v="2017-10-01T00:00:00"/>
    <d v="2017-12-31T00:00:00"/>
    <x v="0"/>
    <s v="DAN_Carat_Smirnoff_INT Ted Danson_Seq 3x_10/1-12/31"/>
    <m/>
    <x v="5"/>
    <m/>
    <m/>
    <m/>
    <x v="7"/>
    <m/>
    <m/>
    <m/>
    <m/>
    <x v="124"/>
    <m/>
    <m/>
    <n v="21"/>
    <n v="1.0483750187209825E-3"/>
    <m/>
    <m/>
    <m/>
    <m/>
    <m/>
    <m/>
    <x v="124"/>
    <m/>
    <m/>
    <m/>
    <n v="20031"/>
    <n v="0.9776942600546662"/>
    <m/>
    <n v="27.05"/>
    <m/>
    <m/>
    <n v="541.83855000000005"/>
  </r>
  <r>
    <x v="0"/>
    <d v="2017-10-16T00:00:00"/>
    <d v="2017-10-01T00:00:00"/>
    <d v="2017-12-31T00:00:00"/>
    <x v="0"/>
    <s v="DAN_Carat_Smirnoff_INT Ted Danson_Seq 3x_10/1-12/31"/>
    <m/>
    <x v="6"/>
    <m/>
    <m/>
    <m/>
    <x v="7"/>
    <m/>
    <m/>
    <m/>
    <m/>
    <x v="125"/>
    <m/>
    <m/>
    <n v="36"/>
    <n v="6.3087060142997338E-4"/>
    <m/>
    <m/>
    <m/>
    <m/>
    <m/>
    <m/>
    <x v="125"/>
    <m/>
    <m/>
    <m/>
    <n v="57064"/>
    <n v="0.98316707155286776"/>
    <m/>
    <n v="27.05"/>
    <m/>
    <m/>
    <n v="1543.5811999999999"/>
  </r>
  <r>
    <x v="0"/>
    <d v="2017-10-17T00:00:00"/>
    <d v="2017-10-01T00:00:00"/>
    <d v="2017-12-31T00:00:00"/>
    <x v="0"/>
    <s v="DAN_Carat_Smirnoff_INT Ted Danson_Seq 3x_10/1-12/31"/>
    <m/>
    <x v="6"/>
    <m/>
    <m/>
    <m/>
    <x v="7"/>
    <m/>
    <m/>
    <m/>
    <m/>
    <x v="126"/>
    <m/>
    <m/>
    <n v="45"/>
    <n v="6.0021607778800367E-4"/>
    <m/>
    <m/>
    <m/>
    <m/>
    <m/>
    <m/>
    <x v="126"/>
    <m/>
    <m/>
    <m/>
    <n v="74973"/>
    <n v="0.98630515431367904"/>
    <m/>
    <n v="27.05"/>
    <m/>
    <m/>
    <n v="2028.0196500000002"/>
  </r>
  <r>
    <x v="0"/>
    <d v="2017-10-18T00:00:00"/>
    <d v="2017-10-01T00:00:00"/>
    <d v="2017-12-31T00:00:00"/>
    <x v="0"/>
    <s v="DAN_Carat_Smirnoff_INT Ted Danson_Seq 3x_10/1-12/31"/>
    <m/>
    <x v="6"/>
    <m/>
    <m/>
    <m/>
    <x v="7"/>
    <m/>
    <m/>
    <m/>
    <m/>
    <x v="127"/>
    <m/>
    <m/>
    <n v="29"/>
    <n v="4.1908725685713458E-4"/>
    <m/>
    <m/>
    <m/>
    <m/>
    <m/>
    <m/>
    <x v="127"/>
    <m/>
    <m/>
    <m/>
    <n v="69198"/>
    <n v="0.98614792646430094"/>
    <m/>
    <n v="27.05"/>
    <m/>
    <m/>
    <n v="1871.8059000000001"/>
  </r>
  <r>
    <x v="0"/>
    <d v="2017-10-19T00:00:00"/>
    <d v="2017-10-01T00:00:00"/>
    <d v="2017-12-31T00:00:00"/>
    <x v="0"/>
    <s v="DAN_Carat_Smirnoff_INT Ted Danson_Seq 3x_10/1-12/31"/>
    <m/>
    <x v="6"/>
    <m/>
    <m/>
    <m/>
    <x v="7"/>
    <m/>
    <m/>
    <m/>
    <m/>
    <x v="128"/>
    <m/>
    <m/>
    <n v="31"/>
    <n v="7.6339637509850278E-4"/>
    <m/>
    <m/>
    <m/>
    <m/>
    <m/>
    <m/>
    <x v="128"/>
    <m/>
    <m/>
    <m/>
    <n v="40608"/>
    <n v="0.98565499162601034"/>
    <m/>
    <n v="27.05"/>
    <m/>
    <m/>
    <n v="1098.4464"/>
  </r>
  <r>
    <x v="0"/>
    <d v="2017-10-20T00:00:00"/>
    <d v="2017-10-01T00:00:00"/>
    <d v="2017-12-31T00:00:00"/>
    <x v="0"/>
    <s v="DAN_Carat_Smirnoff_INT Ted Danson_Seq 3x_10/1-12/31"/>
    <m/>
    <x v="6"/>
    <m/>
    <m/>
    <m/>
    <x v="7"/>
    <m/>
    <m/>
    <m/>
    <m/>
    <x v="129"/>
    <m/>
    <m/>
    <n v="19"/>
    <n v="5.766312594840668E-4"/>
    <m/>
    <m/>
    <m/>
    <m/>
    <m/>
    <m/>
    <x v="129"/>
    <m/>
    <m/>
    <m/>
    <n v="32950"/>
    <n v="0.98387578381606444"/>
    <m/>
    <n v="27.05"/>
    <m/>
    <m/>
    <n v="891.29750000000001"/>
  </r>
  <r>
    <x v="0"/>
    <d v="2017-10-21T00:00:00"/>
    <d v="2017-10-01T00:00:00"/>
    <d v="2017-12-31T00:00:00"/>
    <x v="0"/>
    <s v="DAN_Carat_Smirnoff_INT Ted Danson_Seq 3x_10/1-12/31"/>
    <m/>
    <x v="6"/>
    <m/>
    <m/>
    <m/>
    <x v="7"/>
    <m/>
    <m/>
    <m/>
    <m/>
    <x v="130"/>
    <m/>
    <m/>
    <n v="33"/>
    <n v="6.0205794351601838E-4"/>
    <m/>
    <m/>
    <m/>
    <m/>
    <m/>
    <m/>
    <x v="130"/>
    <m/>
    <m/>
    <m/>
    <n v="54812"/>
    <n v="0.98259326318053886"/>
    <m/>
    <n v="27.05"/>
    <m/>
    <m/>
    <n v="1482.6646000000001"/>
  </r>
  <r>
    <x v="0"/>
    <d v="2017-10-22T00:00:00"/>
    <d v="2017-10-01T00:00:00"/>
    <d v="2017-12-31T00:00:00"/>
    <x v="0"/>
    <s v="DAN_Carat_Smirnoff_INT Ted Danson_Seq 3x_10/1-12/31"/>
    <m/>
    <x v="6"/>
    <m/>
    <m/>
    <m/>
    <x v="7"/>
    <m/>
    <m/>
    <m/>
    <m/>
    <x v="131"/>
    <m/>
    <m/>
    <n v="20"/>
    <n v="8.2301139870787207E-4"/>
    <m/>
    <m/>
    <m/>
    <m/>
    <m/>
    <m/>
    <x v="131"/>
    <m/>
    <m/>
    <m/>
    <n v="24301"/>
    <n v="0.98388598728693466"/>
    <m/>
    <n v="27.05"/>
    <m/>
    <m/>
    <n v="657.34205000000009"/>
  </r>
  <r>
    <x v="0"/>
    <d v="2017-10-16T00:00:00"/>
    <d v="2017-10-01T00:00:00"/>
    <d v="2017-12-31T00:00:00"/>
    <x v="0"/>
    <s v="DAN_Carat_Smirnoff_INT Ted Danson_Seq 3x_10/1-12/31"/>
    <m/>
    <x v="3"/>
    <m/>
    <m/>
    <m/>
    <x v="3"/>
    <m/>
    <m/>
    <m/>
    <m/>
    <x v="132"/>
    <m/>
    <m/>
    <n v="27"/>
    <n v="1.2596808808435197E-3"/>
    <m/>
    <m/>
    <m/>
    <m/>
    <m/>
    <m/>
    <x v="132"/>
    <m/>
    <m/>
    <m/>
    <n v="21434"/>
    <n v="0.97241629616187275"/>
    <m/>
    <n v="32.46"/>
    <m/>
    <m/>
    <n v="695.74764000000005"/>
  </r>
  <r>
    <x v="0"/>
    <d v="2017-10-17T00:00:00"/>
    <d v="2017-10-01T00:00:00"/>
    <d v="2017-12-31T00:00:00"/>
    <x v="0"/>
    <s v="DAN_Carat_Smirnoff_INT Ted Danson_Seq 3x_10/1-12/31"/>
    <m/>
    <x v="3"/>
    <m/>
    <m/>
    <m/>
    <x v="3"/>
    <m/>
    <m/>
    <m/>
    <m/>
    <x v="133"/>
    <m/>
    <m/>
    <n v="19"/>
    <n v="7.9160069994167151E-4"/>
    <m/>
    <m/>
    <m/>
    <m/>
    <m/>
    <m/>
    <x v="133"/>
    <m/>
    <m/>
    <m/>
    <n v="24002"/>
    <n v="0.96938610662358637"/>
    <m/>
    <n v="32.46"/>
    <m/>
    <m/>
    <n v="779.10491999999999"/>
  </r>
  <r>
    <x v="0"/>
    <d v="2017-10-18T00:00:00"/>
    <d v="2017-10-01T00:00:00"/>
    <d v="2017-12-31T00:00:00"/>
    <x v="0"/>
    <s v="DAN_Carat_Smirnoff_INT Ted Danson_Seq 3x_10/1-12/31"/>
    <m/>
    <x v="3"/>
    <m/>
    <m/>
    <m/>
    <x v="3"/>
    <m/>
    <m/>
    <m/>
    <m/>
    <x v="134"/>
    <m/>
    <m/>
    <n v="17"/>
    <n v="7.3771914598160047E-4"/>
    <m/>
    <m/>
    <m/>
    <m/>
    <m/>
    <m/>
    <x v="134"/>
    <m/>
    <m/>
    <m/>
    <n v="23044"/>
    <n v="0.97623384876085573"/>
    <m/>
    <n v="32.46"/>
    <m/>
    <m/>
    <n v="748.00824"/>
  </r>
  <r>
    <x v="0"/>
    <d v="2017-10-19T00:00:00"/>
    <d v="2017-10-01T00:00:00"/>
    <d v="2017-12-31T00:00:00"/>
    <x v="0"/>
    <s v="DAN_Carat_Smirnoff_INT Ted Danson_Seq 3x_10/1-12/31"/>
    <m/>
    <x v="3"/>
    <m/>
    <m/>
    <m/>
    <x v="3"/>
    <m/>
    <m/>
    <m/>
    <m/>
    <x v="135"/>
    <m/>
    <m/>
    <n v="11"/>
    <n v="8.1144880495721448E-4"/>
    <m/>
    <m/>
    <m/>
    <m/>
    <m/>
    <m/>
    <x v="135"/>
    <m/>
    <m/>
    <m/>
    <n v="13556"/>
    <n v="0.97210469702402291"/>
    <m/>
    <n v="32.46"/>
    <m/>
    <m/>
    <n v="440.02776"/>
  </r>
  <r>
    <x v="0"/>
    <d v="2017-10-20T00:00:00"/>
    <d v="2017-10-01T00:00:00"/>
    <d v="2017-12-31T00:00:00"/>
    <x v="0"/>
    <s v="DAN_Carat_Smirnoff_INT Ted Danson_Seq 3x_10/1-12/31"/>
    <m/>
    <x v="3"/>
    <m/>
    <m/>
    <m/>
    <x v="3"/>
    <m/>
    <m/>
    <m/>
    <m/>
    <x v="136"/>
    <m/>
    <m/>
    <n v="12"/>
    <n v="9.5351609058402862E-4"/>
    <m/>
    <m/>
    <m/>
    <m/>
    <m/>
    <m/>
    <x v="136"/>
    <m/>
    <m/>
    <m/>
    <n v="12585"/>
    <n v="0.97459924107488582"/>
    <m/>
    <n v="32.46"/>
    <m/>
    <m/>
    <n v="408.50910000000005"/>
  </r>
  <r>
    <x v="0"/>
    <d v="2017-10-21T00:00:00"/>
    <d v="2017-10-01T00:00:00"/>
    <d v="2017-12-31T00:00:00"/>
    <x v="0"/>
    <s v="DAN_Carat_Smirnoff_INT Ted Danson_Seq 3x_10/1-12/31"/>
    <m/>
    <x v="3"/>
    <m/>
    <m/>
    <m/>
    <x v="3"/>
    <m/>
    <m/>
    <m/>
    <m/>
    <x v="137"/>
    <m/>
    <m/>
    <n v="24"/>
    <n v="1.3208585580627408E-3"/>
    <m/>
    <m/>
    <m/>
    <m/>
    <m/>
    <m/>
    <x v="137"/>
    <m/>
    <m/>
    <m/>
    <n v="18170"/>
    <n v="0.97202161236826623"/>
    <m/>
    <n v="32.46"/>
    <m/>
    <m/>
    <n v="589.79820000000007"/>
  </r>
  <r>
    <x v="0"/>
    <d v="2017-10-22T00:00:00"/>
    <d v="2017-10-01T00:00:00"/>
    <d v="2017-12-31T00:00:00"/>
    <x v="0"/>
    <s v="DAN_Carat_Smirnoff_INT Ted Danson_Seq 3x_10/1-12/31"/>
    <m/>
    <x v="3"/>
    <m/>
    <m/>
    <m/>
    <x v="3"/>
    <m/>
    <m/>
    <m/>
    <m/>
    <x v="138"/>
    <m/>
    <m/>
    <n v="17"/>
    <n v="1.4050747995702124E-3"/>
    <m/>
    <m/>
    <m/>
    <m/>
    <m/>
    <m/>
    <x v="138"/>
    <m/>
    <m/>
    <m/>
    <n v="12099"/>
    <n v="0.97999352016847563"/>
    <m/>
    <n v="32.46"/>
    <m/>
    <m/>
    <n v="392.73354000000006"/>
  </r>
  <r>
    <x v="0"/>
    <d v="2017-10-16T00:00:00"/>
    <d v="2017-10-01T00:00:00"/>
    <d v="2017-12-31T00:00:00"/>
    <x v="0"/>
    <s v="DAN_Carat_Smirnoff_INT Ted Danson_Seq 3x_10/1-12/31"/>
    <m/>
    <x v="4"/>
    <m/>
    <m/>
    <m/>
    <x v="4"/>
    <m/>
    <m/>
    <m/>
    <m/>
    <x v="139"/>
    <m/>
    <m/>
    <n v="7"/>
    <n v="3.4364261168384882E-4"/>
    <m/>
    <m/>
    <m/>
    <m/>
    <m/>
    <m/>
    <x v="139"/>
    <m/>
    <m/>
    <m/>
    <n v="20370"/>
    <n v="0.98984401574420522"/>
    <m/>
    <n v="32.46"/>
    <m/>
    <m/>
    <n v="661.2102000000001"/>
  </r>
  <r>
    <x v="0"/>
    <d v="2017-10-17T00:00:00"/>
    <d v="2017-10-01T00:00:00"/>
    <d v="2017-12-31T00:00:00"/>
    <x v="0"/>
    <s v="DAN_Carat_Smirnoff_INT Ted Danson_Seq 3x_10/1-12/31"/>
    <m/>
    <x v="4"/>
    <m/>
    <m/>
    <m/>
    <x v="4"/>
    <m/>
    <m/>
    <m/>
    <m/>
    <x v="140"/>
    <m/>
    <m/>
    <n v="9"/>
    <n v="3.9208852487583861E-4"/>
    <m/>
    <m/>
    <m/>
    <m/>
    <m/>
    <m/>
    <x v="140"/>
    <m/>
    <m/>
    <m/>
    <n v="22954"/>
    <n v="0.98982319965502374"/>
    <m/>
    <n v="32.46"/>
    <m/>
    <m/>
    <n v="745.08683999999994"/>
  </r>
  <r>
    <x v="0"/>
    <d v="2017-10-18T00:00:00"/>
    <d v="2017-10-01T00:00:00"/>
    <d v="2017-12-31T00:00:00"/>
    <x v="0"/>
    <s v="DAN_Carat_Smirnoff_INT Ted Danson_Seq 3x_10/1-12/31"/>
    <m/>
    <x v="4"/>
    <m/>
    <m/>
    <m/>
    <x v="4"/>
    <m/>
    <m/>
    <m/>
    <m/>
    <x v="141"/>
    <m/>
    <m/>
    <n v="6"/>
    <n v="2.7129679869777537E-4"/>
    <m/>
    <m/>
    <m/>
    <m/>
    <m/>
    <m/>
    <x v="141"/>
    <m/>
    <m/>
    <m/>
    <n v="22116"/>
    <n v="0.98696893966440558"/>
    <m/>
    <n v="32.46"/>
    <m/>
    <m/>
    <n v="717.88535999999999"/>
  </r>
  <r>
    <x v="0"/>
    <d v="2017-10-19T00:00:00"/>
    <d v="2017-10-01T00:00:00"/>
    <d v="2017-12-31T00:00:00"/>
    <x v="0"/>
    <s v="DAN_Carat_Smirnoff_INT Ted Danson_Seq 3x_10/1-12/31"/>
    <m/>
    <x v="4"/>
    <m/>
    <m/>
    <m/>
    <x v="4"/>
    <m/>
    <m/>
    <m/>
    <m/>
    <x v="142"/>
    <m/>
    <m/>
    <n v="4"/>
    <n v="3.1089693766516401E-4"/>
    <m/>
    <m/>
    <m/>
    <m/>
    <m/>
    <m/>
    <x v="142"/>
    <m/>
    <m/>
    <m/>
    <n v="12866"/>
    <n v="0.98802027338350484"/>
    <m/>
    <n v="32.46"/>
    <m/>
    <m/>
    <n v="417.63036"/>
  </r>
  <r>
    <x v="0"/>
    <d v="2017-10-20T00:00:00"/>
    <d v="2017-10-01T00:00:00"/>
    <d v="2017-12-31T00:00:00"/>
    <x v="0"/>
    <s v="DAN_Carat_Smirnoff_INT Ted Danson_Seq 3x_10/1-12/31"/>
    <m/>
    <x v="4"/>
    <m/>
    <m/>
    <m/>
    <x v="4"/>
    <m/>
    <m/>
    <m/>
    <m/>
    <x v="143"/>
    <m/>
    <m/>
    <n v="4"/>
    <n v="3.330835206928137E-4"/>
    <m/>
    <m/>
    <m/>
    <m/>
    <m/>
    <m/>
    <x v="143"/>
    <m/>
    <m/>
    <m/>
    <n v="12009"/>
    <n v="0.98961681087762665"/>
    <m/>
    <n v="32.46"/>
    <m/>
    <m/>
    <n v="389.81214"/>
  </r>
  <r>
    <x v="0"/>
    <d v="2017-10-21T00:00:00"/>
    <d v="2017-10-01T00:00:00"/>
    <d v="2017-12-31T00:00:00"/>
    <x v="0"/>
    <s v="DAN_Carat_Smirnoff_INT Ted Danson_Seq 3x_10/1-12/31"/>
    <m/>
    <x v="4"/>
    <m/>
    <m/>
    <m/>
    <x v="4"/>
    <m/>
    <m/>
    <m/>
    <m/>
    <x v="144"/>
    <m/>
    <m/>
    <n v="9"/>
    <n v="5.2164840897235261E-4"/>
    <m/>
    <m/>
    <m/>
    <m/>
    <m/>
    <m/>
    <x v="144"/>
    <m/>
    <m/>
    <m/>
    <n v="17253"/>
    <n v="0.98718315500371923"/>
    <m/>
    <n v="32.46"/>
    <m/>
    <m/>
    <n v="560.03237999999999"/>
  </r>
  <r>
    <x v="0"/>
    <d v="2017-10-22T00:00:00"/>
    <d v="2017-10-01T00:00:00"/>
    <d v="2017-12-31T00:00:00"/>
    <x v="0"/>
    <s v="DAN_Carat_Smirnoff_INT Ted Danson_Seq 3x_10/1-12/31"/>
    <m/>
    <x v="4"/>
    <m/>
    <m/>
    <m/>
    <x v="4"/>
    <m/>
    <m/>
    <m/>
    <m/>
    <x v="145"/>
    <m/>
    <m/>
    <n v="2"/>
    <n v="1.7213185299939755E-4"/>
    <m/>
    <m/>
    <m/>
    <m/>
    <m/>
    <m/>
    <x v="145"/>
    <m/>
    <m/>
    <m/>
    <n v="11619"/>
    <n v="0.99121310356594439"/>
    <m/>
    <n v="32.46"/>
    <m/>
    <m/>
    <n v="377.15273999999999"/>
  </r>
  <r>
    <x v="0"/>
    <d v="2017-10-16T00:00:00"/>
    <d v="2017-10-01T00:00:00"/>
    <d v="2017-12-31T00:00:00"/>
    <x v="0"/>
    <s v="DAN_Carat_Smirnoff_INT Ted Danson_Seq 3x_10/1-12/31"/>
    <m/>
    <x v="2"/>
    <m/>
    <m/>
    <m/>
    <x v="5"/>
    <m/>
    <m/>
    <m/>
    <m/>
    <x v="146"/>
    <m/>
    <m/>
    <n v="4"/>
    <n v="2.1987686895338611E-4"/>
    <m/>
    <m/>
    <m/>
    <m/>
    <m/>
    <m/>
    <x v="146"/>
    <m/>
    <m/>
    <m/>
    <n v="18192"/>
    <n v="0.9872469745482173"/>
    <m/>
    <n v="32.46"/>
    <m/>
    <m/>
    <n v="590.51232000000005"/>
  </r>
  <r>
    <x v="0"/>
    <d v="2017-10-17T00:00:00"/>
    <d v="2017-10-01T00:00:00"/>
    <d v="2017-12-31T00:00:00"/>
    <x v="0"/>
    <s v="DAN_Carat_Smirnoff_INT Ted Danson_Seq 3x_10/1-12/31"/>
    <m/>
    <x v="2"/>
    <m/>
    <m/>
    <m/>
    <x v="5"/>
    <m/>
    <m/>
    <m/>
    <m/>
    <x v="147"/>
    <m/>
    <m/>
    <n v="3"/>
    <n v="1.4075916107539999E-4"/>
    <m/>
    <m/>
    <m/>
    <m/>
    <m/>
    <m/>
    <x v="147"/>
    <m/>
    <m/>
    <m/>
    <n v="21313"/>
    <n v="0.9891400194922727"/>
    <m/>
    <n v="32.46"/>
    <m/>
    <m/>
    <n v="691.81997999999999"/>
  </r>
  <r>
    <x v="0"/>
    <d v="2017-10-18T00:00:00"/>
    <d v="2017-10-01T00:00:00"/>
    <d v="2017-12-31T00:00:00"/>
    <x v="0"/>
    <s v="DAN_Carat_Smirnoff_INT Ted Danson_Seq 3x_10/1-12/31"/>
    <m/>
    <x v="2"/>
    <m/>
    <m/>
    <m/>
    <x v="5"/>
    <m/>
    <m/>
    <m/>
    <m/>
    <x v="148"/>
    <m/>
    <m/>
    <n v="3"/>
    <n v="1.4490653528474135E-4"/>
    <m/>
    <m/>
    <m/>
    <m/>
    <m/>
    <m/>
    <x v="148"/>
    <m/>
    <m/>
    <m/>
    <n v="20703"/>
    <n v="0.98454441696785244"/>
    <m/>
    <n v="32.46"/>
    <m/>
    <m/>
    <n v="672.01937999999996"/>
  </r>
  <r>
    <x v="0"/>
    <d v="2017-10-19T00:00:00"/>
    <d v="2017-10-01T00:00:00"/>
    <d v="2017-12-31T00:00:00"/>
    <x v="0"/>
    <s v="DAN_Carat_Smirnoff_INT Ted Danson_Seq 3x_10/1-12/31"/>
    <m/>
    <x v="2"/>
    <m/>
    <m/>
    <m/>
    <x v="5"/>
    <m/>
    <m/>
    <m/>
    <m/>
    <x v="149"/>
    <m/>
    <m/>
    <n v="3"/>
    <n v="2.5879917184265012E-4"/>
    <m/>
    <m/>
    <m/>
    <m/>
    <m/>
    <m/>
    <x v="149"/>
    <m/>
    <m/>
    <m/>
    <n v="11592"/>
    <n v="0.98688915375446962"/>
    <m/>
    <n v="32.46"/>
    <m/>
    <m/>
    <n v="376.27632"/>
  </r>
  <r>
    <x v="0"/>
    <d v="2017-10-20T00:00:00"/>
    <d v="2017-10-01T00:00:00"/>
    <d v="2017-12-31T00:00:00"/>
    <x v="0"/>
    <s v="DAN_Carat_Smirnoff_INT Ted Danson_Seq 3x_10/1-12/31"/>
    <m/>
    <x v="2"/>
    <m/>
    <m/>
    <m/>
    <x v="5"/>
    <m/>
    <m/>
    <m/>
    <m/>
    <x v="150"/>
    <m/>
    <m/>
    <n v="0"/>
    <n v="0"/>
    <m/>
    <m/>
    <m/>
    <m/>
    <m/>
    <m/>
    <x v="150"/>
    <m/>
    <m/>
    <m/>
    <n v="10962"/>
    <n v="0.98997561636412901"/>
    <m/>
    <n v="32.46"/>
    <m/>
    <m/>
    <n v="355.82652000000002"/>
  </r>
  <r>
    <x v="0"/>
    <d v="2017-10-21T00:00:00"/>
    <d v="2017-10-01T00:00:00"/>
    <d v="2017-12-31T00:00:00"/>
    <x v="0"/>
    <s v="DAN_Carat_Smirnoff_INT Ted Danson_Seq 3x_10/1-12/31"/>
    <m/>
    <x v="2"/>
    <m/>
    <m/>
    <m/>
    <x v="5"/>
    <m/>
    <m/>
    <m/>
    <m/>
    <x v="151"/>
    <m/>
    <m/>
    <n v="4"/>
    <n v="2.5708593097242751E-4"/>
    <m/>
    <m/>
    <m/>
    <m/>
    <m/>
    <m/>
    <x v="151"/>
    <m/>
    <m/>
    <m/>
    <n v="15559"/>
    <n v="0.98950648689900789"/>
    <m/>
    <n v="32.46"/>
    <m/>
    <m/>
    <n v="505.04514"/>
  </r>
  <r>
    <x v="0"/>
    <d v="2017-10-22T00:00:00"/>
    <d v="2017-10-01T00:00:00"/>
    <d v="2017-12-31T00:00:00"/>
    <x v="0"/>
    <s v="DAN_Carat_Smirnoff_INT Ted Danson_Seq 3x_10/1-12/31"/>
    <m/>
    <x v="2"/>
    <m/>
    <m/>
    <m/>
    <x v="5"/>
    <m/>
    <m/>
    <m/>
    <m/>
    <x v="152"/>
    <m/>
    <m/>
    <n v="0"/>
    <n v="0"/>
    <m/>
    <m/>
    <m/>
    <m/>
    <m/>
    <m/>
    <x v="152"/>
    <m/>
    <m/>
    <m/>
    <n v="10446"/>
    <n v="0.99239977199315976"/>
    <m/>
    <n v="32.46"/>
    <m/>
    <m/>
    <n v="339.07716000000005"/>
  </r>
  <r>
    <x v="0"/>
    <d v="2017-10-16T00:00:00"/>
    <d v="2017-10-01T00:00:00"/>
    <d v="2017-12-31T00:00:00"/>
    <x v="0"/>
    <s v="DAN_Carat_Smirnoff_INT Ted Danson_Seq 3x_10/1-12/31"/>
    <m/>
    <x v="3"/>
    <m/>
    <m/>
    <m/>
    <x v="8"/>
    <m/>
    <m/>
    <m/>
    <m/>
    <x v="153"/>
    <m/>
    <m/>
    <n v="1"/>
    <n v="1.9805902158843335E-4"/>
    <m/>
    <m/>
    <m/>
    <m/>
    <m/>
    <m/>
    <x v="153"/>
    <m/>
    <m/>
    <m/>
    <n v="5049"/>
    <n v="0.98459438377535102"/>
    <m/>
    <n v="35.71"/>
    <m/>
    <m/>
    <n v="180.29979"/>
  </r>
  <r>
    <x v="0"/>
    <d v="2017-10-17T00:00:00"/>
    <d v="2017-10-01T00:00:00"/>
    <d v="2017-12-31T00:00:00"/>
    <x v="0"/>
    <s v="DAN_Carat_Smirnoff_INT Ted Danson_Seq 3x_10/1-12/31"/>
    <m/>
    <x v="3"/>
    <m/>
    <m/>
    <m/>
    <x v="8"/>
    <m/>
    <m/>
    <m/>
    <m/>
    <x v="154"/>
    <m/>
    <m/>
    <n v="2"/>
    <n v="4.0016006402561027E-4"/>
    <m/>
    <m/>
    <m/>
    <m/>
    <m/>
    <m/>
    <x v="154"/>
    <m/>
    <m/>
    <m/>
    <n v="4998"/>
    <n v="0.97445895886137646"/>
    <m/>
    <n v="35.71"/>
    <m/>
    <m/>
    <n v="178.47858000000002"/>
  </r>
  <r>
    <x v="0"/>
    <d v="2017-10-18T00:00:00"/>
    <d v="2017-10-01T00:00:00"/>
    <d v="2017-12-31T00:00:00"/>
    <x v="0"/>
    <s v="DAN_Carat_Smirnoff_INT Ted Danson_Seq 3x_10/1-12/31"/>
    <m/>
    <x v="3"/>
    <m/>
    <m/>
    <m/>
    <x v="8"/>
    <m/>
    <m/>
    <m/>
    <m/>
    <x v="155"/>
    <m/>
    <m/>
    <n v="0"/>
    <n v="0"/>
    <m/>
    <m/>
    <m/>
    <m/>
    <m/>
    <m/>
    <x v="155"/>
    <m/>
    <m/>
    <m/>
    <n v="4570"/>
    <n v="0.98279569892473118"/>
    <m/>
    <n v="35.71"/>
    <m/>
    <m/>
    <n v="163.19470000000001"/>
  </r>
  <r>
    <x v="0"/>
    <d v="2017-10-19T00:00:00"/>
    <d v="2017-10-01T00:00:00"/>
    <d v="2017-12-31T00:00:00"/>
    <x v="0"/>
    <s v="DAN_Carat_Smirnoff_INT Ted Danson_Seq 3x_10/1-12/31"/>
    <m/>
    <x v="3"/>
    <m/>
    <m/>
    <m/>
    <x v="8"/>
    <m/>
    <m/>
    <m/>
    <m/>
    <x v="156"/>
    <m/>
    <m/>
    <n v="0"/>
    <n v="0"/>
    <m/>
    <m/>
    <m/>
    <m/>
    <m/>
    <m/>
    <x v="156"/>
    <m/>
    <m/>
    <m/>
    <n v="3680"/>
    <n v="0.97872340425531912"/>
    <m/>
    <n v="35.71"/>
    <m/>
    <m/>
    <n v="131.4128"/>
  </r>
  <r>
    <x v="0"/>
    <d v="2017-10-20T00:00:00"/>
    <d v="2017-10-01T00:00:00"/>
    <d v="2017-12-31T00:00:00"/>
    <x v="0"/>
    <s v="DAN_Carat_Smirnoff_INT Ted Danson_Seq 3x_10/1-12/31"/>
    <m/>
    <x v="3"/>
    <m/>
    <m/>
    <m/>
    <x v="8"/>
    <m/>
    <m/>
    <m/>
    <m/>
    <x v="157"/>
    <m/>
    <m/>
    <n v="2"/>
    <n v="7.0571630204657732E-4"/>
    <m/>
    <m/>
    <m/>
    <m/>
    <m/>
    <m/>
    <x v="157"/>
    <m/>
    <m/>
    <m/>
    <n v="2834"/>
    <n v="0.97656788421778085"/>
    <m/>
    <n v="35.71"/>
    <m/>
    <m/>
    <n v="101.20214"/>
  </r>
  <r>
    <x v="0"/>
    <d v="2017-10-21T00:00:00"/>
    <d v="2017-10-01T00:00:00"/>
    <d v="2017-12-31T00:00:00"/>
    <x v="0"/>
    <s v="DAN_Carat_Smirnoff_INT Ted Danson_Seq 3x_10/1-12/31"/>
    <m/>
    <x v="3"/>
    <m/>
    <m/>
    <m/>
    <x v="8"/>
    <m/>
    <m/>
    <m/>
    <m/>
    <x v="158"/>
    <m/>
    <m/>
    <n v="0"/>
    <n v="0"/>
    <m/>
    <m/>
    <m/>
    <m/>
    <m/>
    <m/>
    <x v="158"/>
    <m/>
    <m/>
    <m/>
    <n v="3472"/>
    <n v="0.96632340662399108"/>
    <m/>
    <n v="35.71"/>
    <m/>
    <m/>
    <n v="123.98512000000001"/>
  </r>
  <r>
    <x v="0"/>
    <d v="2017-10-22T00:00:00"/>
    <d v="2017-10-01T00:00:00"/>
    <d v="2017-12-31T00:00:00"/>
    <x v="0"/>
    <s v="DAN_Carat_Smirnoff_INT Ted Danson_Seq 3x_10/1-12/31"/>
    <m/>
    <x v="3"/>
    <m/>
    <m/>
    <m/>
    <x v="8"/>
    <m/>
    <m/>
    <m/>
    <m/>
    <x v="159"/>
    <m/>
    <m/>
    <n v="1"/>
    <n v="2.563445270443476E-4"/>
    <m/>
    <m/>
    <m/>
    <m/>
    <m/>
    <m/>
    <x v="159"/>
    <m/>
    <m/>
    <m/>
    <n v="3901"/>
    <n v="0.98435528639919256"/>
    <m/>
    <n v="35.71"/>
    <m/>
    <m/>
    <n v="139.30471"/>
  </r>
  <r>
    <x v="0"/>
    <d v="2017-10-16T00:00:00"/>
    <d v="2017-10-01T00:00:00"/>
    <d v="2017-12-31T00:00:00"/>
    <x v="0"/>
    <s v="DAN_Carat_Smirnoff_INT Ted Danson_Seq 3x_10/1-12/31"/>
    <m/>
    <x v="4"/>
    <m/>
    <m/>
    <m/>
    <x v="9"/>
    <m/>
    <m/>
    <m/>
    <m/>
    <x v="160"/>
    <m/>
    <m/>
    <n v="1"/>
    <n v="2.0391517128874389E-4"/>
    <m/>
    <m/>
    <m/>
    <m/>
    <m/>
    <m/>
    <x v="160"/>
    <m/>
    <m/>
    <m/>
    <n v="4904"/>
    <n v="0.99533184493606652"/>
    <m/>
    <n v="35.71"/>
    <m/>
    <m/>
    <n v="175.12183999999999"/>
  </r>
  <r>
    <x v="0"/>
    <d v="2017-10-17T00:00:00"/>
    <d v="2017-10-01T00:00:00"/>
    <d v="2017-12-31T00:00:00"/>
    <x v="0"/>
    <s v="DAN_Carat_Smirnoff_INT Ted Danson_Seq 3x_10/1-12/31"/>
    <m/>
    <x v="4"/>
    <m/>
    <m/>
    <m/>
    <x v="9"/>
    <m/>
    <m/>
    <m/>
    <m/>
    <x v="161"/>
    <m/>
    <m/>
    <n v="1"/>
    <n v="2.0781379883624273E-4"/>
    <m/>
    <m/>
    <m/>
    <m/>
    <m/>
    <m/>
    <x v="161"/>
    <m/>
    <m/>
    <m/>
    <n v="4812"/>
    <n v="0.99257425742574257"/>
    <m/>
    <n v="35.71"/>
    <m/>
    <m/>
    <n v="171.83652000000001"/>
  </r>
  <r>
    <x v="0"/>
    <d v="2017-10-18T00:00:00"/>
    <d v="2017-10-01T00:00:00"/>
    <d v="2017-12-31T00:00:00"/>
    <x v="0"/>
    <s v="DAN_Carat_Smirnoff_INT Ted Danson_Seq 3x_10/1-12/31"/>
    <m/>
    <x v="4"/>
    <m/>
    <m/>
    <m/>
    <x v="9"/>
    <m/>
    <m/>
    <m/>
    <m/>
    <x v="162"/>
    <m/>
    <m/>
    <n v="0"/>
    <n v="0"/>
    <m/>
    <m/>
    <m/>
    <m/>
    <m/>
    <m/>
    <x v="162"/>
    <m/>
    <m/>
    <m/>
    <n v="4544"/>
    <n v="0.99561787905346188"/>
    <m/>
    <n v="35.71"/>
    <m/>
    <m/>
    <n v="162.26623999999998"/>
  </r>
  <r>
    <x v="0"/>
    <d v="2017-10-19T00:00:00"/>
    <d v="2017-10-01T00:00:00"/>
    <d v="2017-12-31T00:00:00"/>
    <x v="0"/>
    <s v="DAN_Carat_Smirnoff_INT Ted Danson_Seq 3x_10/1-12/31"/>
    <m/>
    <x v="4"/>
    <m/>
    <m/>
    <m/>
    <x v="9"/>
    <m/>
    <m/>
    <m/>
    <m/>
    <x v="163"/>
    <m/>
    <m/>
    <n v="1"/>
    <n v="2.8129395218002813E-4"/>
    <m/>
    <m/>
    <m/>
    <m/>
    <m/>
    <m/>
    <x v="163"/>
    <m/>
    <m/>
    <m/>
    <n v="3555"/>
    <n v="0.99107889601338162"/>
    <m/>
    <n v="35.71"/>
    <m/>
    <m/>
    <n v="126.94905"/>
  </r>
  <r>
    <x v="0"/>
    <d v="2017-10-20T00:00:00"/>
    <d v="2017-10-01T00:00:00"/>
    <d v="2017-12-31T00:00:00"/>
    <x v="0"/>
    <s v="DAN_Carat_Smirnoff_INT Ted Danson_Seq 3x_10/1-12/31"/>
    <m/>
    <x v="4"/>
    <m/>
    <m/>
    <m/>
    <x v="9"/>
    <m/>
    <m/>
    <m/>
    <m/>
    <x v="164"/>
    <m/>
    <m/>
    <n v="2"/>
    <n v="7.2966070777088653E-4"/>
    <m/>
    <m/>
    <m/>
    <m/>
    <m/>
    <m/>
    <x v="164"/>
    <m/>
    <m/>
    <m/>
    <n v="2741"/>
    <n v="0.99383611312545328"/>
    <m/>
    <n v="35.71"/>
    <m/>
    <m/>
    <n v="97.881110000000007"/>
  </r>
  <r>
    <x v="0"/>
    <d v="2017-10-21T00:00:00"/>
    <d v="2017-10-01T00:00:00"/>
    <d v="2017-12-31T00:00:00"/>
    <x v="0"/>
    <s v="DAN_Carat_Smirnoff_INT Ted Danson_Seq 3x_10/1-12/31"/>
    <m/>
    <x v="4"/>
    <m/>
    <m/>
    <m/>
    <x v="9"/>
    <m/>
    <m/>
    <m/>
    <m/>
    <x v="165"/>
    <m/>
    <m/>
    <n v="0"/>
    <n v="0"/>
    <m/>
    <m/>
    <m/>
    <m/>
    <m/>
    <m/>
    <x v="165"/>
    <m/>
    <m/>
    <m/>
    <n v="3317"/>
    <n v="0.99162929745889383"/>
    <m/>
    <n v="35.71"/>
    <m/>
    <m/>
    <n v="118.45007000000001"/>
  </r>
  <r>
    <x v="0"/>
    <d v="2017-10-22T00:00:00"/>
    <d v="2017-10-01T00:00:00"/>
    <d v="2017-12-31T00:00:00"/>
    <x v="0"/>
    <s v="DAN_Carat_Smirnoff_INT Ted Danson_Seq 3x_10/1-12/31"/>
    <m/>
    <x v="4"/>
    <m/>
    <m/>
    <m/>
    <x v="9"/>
    <m/>
    <m/>
    <m/>
    <m/>
    <x v="166"/>
    <m/>
    <m/>
    <n v="0"/>
    <n v="0"/>
    <m/>
    <m/>
    <m/>
    <m/>
    <m/>
    <m/>
    <x v="166"/>
    <m/>
    <m/>
    <m/>
    <n v="3794"/>
    <n v="0.9958005249343832"/>
    <m/>
    <n v="35.71"/>
    <m/>
    <m/>
    <n v="135.48373999999998"/>
  </r>
  <r>
    <x v="0"/>
    <d v="2017-10-16T00:00:00"/>
    <d v="2017-10-01T00:00:00"/>
    <d v="2017-12-31T00:00:00"/>
    <x v="0"/>
    <s v="DAN_Carat_Smirnoff_INT Ted Danson_Seq 3x_10/1-12/31"/>
    <m/>
    <x v="2"/>
    <m/>
    <m/>
    <m/>
    <x v="2"/>
    <m/>
    <m/>
    <m/>
    <m/>
    <x v="167"/>
    <m/>
    <m/>
    <n v="0"/>
    <n v="0"/>
    <m/>
    <m/>
    <m/>
    <m/>
    <m/>
    <m/>
    <x v="167"/>
    <m/>
    <m/>
    <m/>
    <n v="4693"/>
    <n v="0.99343776460626587"/>
    <m/>
    <n v="35.71"/>
    <m/>
    <m/>
    <n v="167.58703"/>
  </r>
  <r>
    <x v="0"/>
    <d v="2017-10-17T00:00:00"/>
    <d v="2017-10-01T00:00:00"/>
    <d v="2017-12-31T00:00:00"/>
    <x v="0"/>
    <s v="DAN_Carat_Smirnoff_INT Ted Danson_Seq 3x_10/1-12/31"/>
    <m/>
    <x v="2"/>
    <m/>
    <m/>
    <m/>
    <x v="2"/>
    <m/>
    <m/>
    <m/>
    <m/>
    <x v="168"/>
    <m/>
    <m/>
    <n v="0"/>
    <n v="0"/>
    <m/>
    <m/>
    <m/>
    <m/>
    <m/>
    <m/>
    <x v="168"/>
    <m/>
    <m/>
    <m/>
    <n v="4558"/>
    <n v="0.99476211261457881"/>
    <m/>
    <n v="35.71"/>
    <m/>
    <m/>
    <n v="162.76617999999999"/>
  </r>
  <r>
    <x v="0"/>
    <d v="2017-10-18T00:00:00"/>
    <d v="2017-10-01T00:00:00"/>
    <d v="2017-12-31T00:00:00"/>
    <x v="0"/>
    <s v="DAN_Carat_Smirnoff_INT Ted Danson_Seq 3x_10/1-12/31"/>
    <m/>
    <x v="2"/>
    <m/>
    <m/>
    <m/>
    <x v="2"/>
    <m/>
    <m/>
    <m/>
    <m/>
    <x v="169"/>
    <m/>
    <m/>
    <n v="0"/>
    <n v="0"/>
    <m/>
    <m/>
    <m/>
    <m/>
    <m/>
    <m/>
    <x v="169"/>
    <m/>
    <m/>
    <m/>
    <n v="4410"/>
    <n v="0.99481163997293032"/>
    <m/>
    <n v="35.71"/>
    <m/>
    <m/>
    <n v="157.4811"/>
  </r>
  <r>
    <x v="0"/>
    <d v="2017-10-19T00:00:00"/>
    <d v="2017-10-01T00:00:00"/>
    <d v="2017-12-31T00:00:00"/>
    <x v="0"/>
    <s v="DAN_Carat_Smirnoff_INT Ted Danson_Seq 3x_10/1-12/31"/>
    <m/>
    <x v="2"/>
    <m/>
    <m/>
    <m/>
    <x v="2"/>
    <m/>
    <m/>
    <m/>
    <m/>
    <x v="170"/>
    <m/>
    <m/>
    <n v="0"/>
    <n v="0"/>
    <m/>
    <m/>
    <m/>
    <m/>
    <m/>
    <m/>
    <x v="170"/>
    <m/>
    <m/>
    <m/>
    <n v="3349"/>
    <n v="0.99494949494949492"/>
    <m/>
    <n v="35.71"/>
    <m/>
    <m/>
    <n v="119.59279000000001"/>
  </r>
  <r>
    <x v="0"/>
    <d v="2017-10-20T00:00:00"/>
    <d v="2017-10-01T00:00:00"/>
    <d v="2017-12-31T00:00:00"/>
    <x v="0"/>
    <s v="DAN_Carat_Smirnoff_INT Ted Danson_Seq 3x_10/1-12/31"/>
    <m/>
    <x v="2"/>
    <m/>
    <m/>
    <m/>
    <x v="2"/>
    <m/>
    <m/>
    <m/>
    <m/>
    <x v="171"/>
    <m/>
    <m/>
    <n v="1"/>
    <n v="3.8535645472061658E-4"/>
    <m/>
    <m/>
    <m/>
    <m/>
    <m/>
    <m/>
    <x v="171"/>
    <m/>
    <m/>
    <m/>
    <n v="2595"/>
    <n v="0.99311136624569463"/>
    <m/>
    <n v="35.71"/>
    <m/>
    <m/>
    <n v="92.667450000000002"/>
  </r>
  <r>
    <x v="0"/>
    <d v="2017-10-21T00:00:00"/>
    <d v="2017-10-01T00:00:00"/>
    <d v="2017-12-31T00:00:00"/>
    <x v="0"/>
    <s v="DAN_Carat_Smirnoff_INT Ted Danson_Seq 3x_10/1-12/31"/>
    <m/>
    <x v="2"/>
    <m/>
    <m/>
    <m/>
    <x v="2"/>
    <m/>
    <m/>
    <m/>
    <m/>
    <x v="172"/>
    <m/>
    <m/>
    <n v="0"/>
    <n v="0"/>
    <m/>
    <m/>
    <m/>
    <m/>
    <m/>
    <m/>
    <x v="172"/>
    <m/>
    <m/>
    <m/>
    <n v="3113"/>
    <n v="0.992349378386994"/>
    <m/>
    <n v="35.71"/>
    <m/>
    <m/>
    <n v="111.16522999999999"/>
  </r>
  <r>
    <x v="0"/>
    <d v="2017-10-22T00:00:00"/>
    <d v="2017-10-01T00:00:00"/>
    <d v="2017-12-31T00:00:00"/>
    <x v="0"/>
    <s v="DAN_Carat_Smirnoff_INT Ted Danson_Seq 3x_10/1-12/31"/>
    <m/>
    <x v="2"/>
    <m/>
    <m/>
    <m/>
    <x v="2"/>
    <m/>
    <m/>
    <m/>
    <m/>
    <x v="173"/>
    <m/>
    <m/>
    <n v="0"/>
    <n v="0"/>
    <m/>
    <m/>
    <m/>
    <m/>
    <m/>
    <m/>
    <x v="173"/>
    <m/>
    <m/>
    <m/>
    <n v="3622"/>
    <n v="0.99450851180669964"/>
    <m/>
    <n v="35.71"/>
    <m/>
    <m/>
    <n v="129.34162000000001"/>
  </r>
  <r>
    <x v="0"/>
    <d v="2017-10-16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4"/>
    <n v="5.4779512462339083E-4"/>
    <m/>
    <m/>
    <m/>
    <m/>
    <m/>
    <m/>
    <x v="0"/>
    <m/>
    <m/>
    <m/>
    <n v="25557"/>
    <m/>
    <m/>
    <n v="6.17"/>
    <m/>
    <m/>
    <n v="157.68669"/>
  </r>
  <r>
    <x v="0"/>
    <d v="2017-10-17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7"/>
    <n v="3.5809289952936361E-4"/>
    <m/>
    <m/>
    <m/>
    <m/>
    <m/>
    <m/>
    <x v="0"/>
    <m/>
    <m/>
    <m/>
    <n v="19548"/>
    <m/>
    <m/>
    <n v="6.17"/>
    <m/>
    <m/>
    <n v="120.61116"/>
  </r>
  <r>
    <x v="0"/>
    <d v="2017-10-18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6"/>
    <n v="2.5440976933514245E-4"/>
    <m/>
    <m/>
    <m/>
    <m/>
    <m/>
    <m/>
    <x v="0"/>
    <m/>
    <m/>
    <m/>
    <n v="23584"/>
    <m/>
    <m/>
    <n v="6.17"/>
    <m/>
    <m/>
    <n v="145.51328000000001"/>
  </r>
  <r>
    <x v="0"/>
    <d v="2017-10-19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3"/>
    <n v="1.1888431641518061E-3"/>
    <m/>
    <m/>
    <m/>
    <m/>
    <m/>
    <m/>
    <x v="0"/>
    <m/>
    <m/>
    <m/>
    <n v="10935"/>
    <m/>
    <m/>
    <n v="6.17"/>
    <m/>
    <m/>
    <n v="67.468949999999992"/>
  </r>
  <r>
    <x v="0"/>
    <d v="2017-10-20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4"/>
    <n v="3.4132605171089683E-4"/>
    <m/>
    <m/>
    <m/>
    <m/>
    <m/>
    <m/>
    <x v="0"/>
    <m/>
    <m/>
    <m/>
    <n v="11719"/>
    <m/>
    <m/>
    <n v="6.17"/>
    <m/>
    <m/>
    <n v="72.306229999999999"/>
  </r>
  <r>
    <x v="0"/>
    <d v="2017-10-21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9.2857695581521319E-4"/>
    <m/>
    <m/>
    <m/>
    <m/>
    <m/>
    <m/>
    <x v="0"/>
    <m/>
    <m/>
    <m/>
    <n v="12923"/>
    <m/>
    <m/>
    <n v="6.17"/>
    <m/>
    <m/>
    <n v="79.734909999999999"/>
  </r>
  <r>
    <x v="0"/>
    <d v="2017-10-22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"/>
    <n v="5.7699705090396203E-4"/>
    <m/>
    <m/>
    <m/>
    <m/>
    <m/>
    <m/>
    <x v="0"/>
    <m/>
    <m/>
    <m/>
    <n v="15598"/>
    <m/>
    <m/>
    <n v="6.17"/>
    <m/>
    <m/>
    <n v="96.239660000000001"/>
  </r>
  <r>
    <x v="0"/>
    <d v="2017-10-16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3"/>
    <n v="5.5691213640063407E-4"/>
    <m/>
    <m/>
    <m/>
    <m/>
    <m/>
    <m/>
    <x v="0"/>
    <m/>
    <m/>
    <m/>
    <n v="23343"/>
    <m/>
    <m/>
    <n v="7.4"/>
    <m/>
    <m/>
    <n v="172.73820000000001"/>
  </r>
  <r>
    <x v="0"/>
    <d v="2017-10-17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1"/>
    <n v="4.1717233009708736E-4"/>
    <m/>
    <m/>
    <m/>
    <m/>
    <m/>
    <m/>
    <x v="0"/>
    <m/>
    <m/>
    <m/>
    <n v="26368"/>
    <m/>
    <m/>
    <n v="7.4"/>
    <m/>
    <m/>
    <n v="195.12320000000003"/>
  </r>
  <r>
    <x v="0"/>
    <d v="2017-10-18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0"/>
    <n v="3.8714672861014324E-4"/>
    <m/>
    <m/>
    <m/>
    <m/>
    <m/>
    <m/>
    <x v="0"/>
    <m/>
    <m/>
    <m/>
    <n v="25830"/>
    <m/>
    <m/>
    <n v="7.4"/>
    <m/>
    <m/>
    <n v="191.142"/>
  </r>
  <r>
    <x v="0"/>
    <d v="2017-10-19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9"/>
    <n v="1.2676808113157192E-3"/>
    <m/>
    <m/>
    <m/>
    <m/>
    <m/>
    <m/>
    <x v="0"/>
    <m/>
    <m/>
    <m/>
    <n v="14988"/>
    <m/>
    <m/>
    <n v="7.4"/>
    <m/>
    <m/>
    <n v="110.91120000000001"/>
  </r>
  <r>
    <x v="0"/>
    <d v="2017-10-20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5"/>
    <n v="1.0916236081798996E-3"/>
    <m/>
    <m/>
    <m/>
    <m/>
    <m/>
    <m/>
    <x v="0"/>
    <m/>
    <m/>
    <m/>
    <n v="13741"/>
    <m/>
    <m/>
    <n v="7.4"/>
    <m/>
    <m/>
    <n v="101.68340000000001"/>
  </r>
  <r>
    <x v="0"/>
    <d v="2017-10-2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5"/>
    <n v="7.6014797547255871E-4"/>
    <m/>
    <m/>
    <m/>
    <m/>
    <m/>
    <m/>
    <x v="0"/>
    <m/>
    <m/>
    <m/>
    <n v="19733"/>
    <m/>
    <m/>
    <n v="7.4"/>
    <m/>
    <m/>
    <n v="146.02420000000001"/>
  </r>
  <r>
    <x v="0"/>
    <d v="2017-10-22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5"/>
    <n v="3.8057543005023595E-4"/>
    <m/>
    <m/>
    <m/>
    <m/>
    <m/>
    <m/>
    <x v="0"/>
    <m/>
    <m/>
    <m/>
    <n v="13138"/>
    <m/>
    <m/>
    <n v="7.4"/>
    <m/>
    <m/>
    <n v="97.22120000000001"/>
  </r>
  <r>
    <x v="0"/>
    <d v="2017-10-16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3"/>
    <n v="4.4742729306487697E-4"/>
    <m/>
    <m/>
    <m/>
    <m/>
    <m/>
    <m/>
    <x v="0"/>
    <m/>
    <m/>
    <m/>
    <n v="6705"/>
    <m/>
    <m/>
    <n v="8.14"/>
    <m/>
    <m/>
    <n v="54.578700000000005"/>
  </r>
  <r>
    <x v="0"/>
    <d v="2017-10-17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658"/>
    <m/>
    <m/>
    <n v="8.14"/>
    <m/>
    <m/>
    <n v="46.05612"/>
  </r>
  <r>
    <x v="0"/>
    <d v="2017-10-18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689"/>
    <m/>
    <m/>
    <n v="8.14"/>
    <m/>
    <m/>
    <n v="46.308460000000004"/>
  </r>
  <r>
    <x v="0"/>
    <d v="2017-10-19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3"/>
    <n v="7.2621641249092229E-4"/>
    <m/>
    <m/>
    <m/>
    <m/>
    <m/>
    <m/>
    <x v="0"/>
    <m/>
    <m/>
    <m/>
    <n v="4131"/>
    <m/>
    <m/>
    <n v="8.14"/>
    <m/>
    <m/>
    <n v="33.626340000000006"/>
  </r>
  <r>
    <x v="0"/>
    <d v="2017-10-20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3131"/>
    <m/>
    <m/>
    <n v="8.14"/>
    <m/>
    <m/>
    <n v="25.486339999999998"/>
  </r>
  <r>
    <x v="0"/>
    <d v="2017-10-21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3812"/>
    <m/>
    <m/>
    <n v="8.14"/>
    <m/>
    <m/>
    <n v="31.029680000000003"/>
  </r>
  <r>
    <x v="0"/>
    <d v="2017-10-22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2.3640661938534278E-4"/>
    <m/>
    <m/>
    <m/>
    <m/>
    <m/>
    <m/>
    <x v="0"/>
    <m/>
    <m/>
    <m/>
    <n v="4230"/>
    <m/>
    <m/>
    <n v="8.14"/>
    <m/>
    <m/>
    <n v="34.432200000000002"/>
  </r>
  <r>
    <x v="0"/>
    <d v="2017-10-23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6"/>
    <n v="7.2329460693458709E-4"/>
    <m/>
    <m/>
    <m/>
    <m/>
    <m/>
    <m/>
    <x v="0"/>
    <m/>
    <m/>
    <m/>
    <n v="22121"/>
    <m/>
    <m/>
    <n v="6.17"/>
    <m/>
    <m/>
    <n v="136.48657"/>
  </r>
  <r>
    <x v="0"/>
    <d v="2017-10-24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"/>
    <n v="3.5982728290420598E-4"/>
    <m/>
    <m/>
    <m/>
    <m/>
    <m/>
    <m/>
    <x v="0"/>
    <m/>
    <m/>
    <m/>
    <n v="25012"/>
    <m/>
    <m/>
    <n v="6.17"/>
    <m/>
    <m/>
    <n v="154.32404"/>
  </r>
  <r>
    <x v="0"/>
    <d v="2017-10-25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3"/>
    <n v="5.6590310754619491E-4"/>
    <m/>
    <m/>
    <m/>
    <m/>
    <m/>
    <m/>
    <x v="0"/>
    <m/>
    <m/>
    <m/>
    <n v="40643"/>
    <m/>
    <m/>
    <n v="6.17"/>
    <m/>
    <m/>
    <n v="250.76731000000001"/>
  </r>
  <r>
    <x v="0"/>
    <d v="2017-10-26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0"/>
    <n v="3.6619305697963966E-4"/>
    <m/>
    <m/>
    <m/>
    <m/>
    <m/>
    <m/>
    <x v="0"/>
    <m/>
    <m/>
    <m/>
    <n v="27308"/>
    <m/>
    <m/>
    <n v="6.17"/>
    <m/>
    <m/>
    <n v="168.49035999999998"/>
  </r>
  <r>
    <x v="0"/>
    <d v="2017-10-27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0"/>
    <n v="8.9661974356675339E-4"/>
    <m/>
    <m/>
    <m/>
    <m/>
    <m/>
    <m/>
    <x v="0"/>
    <m/>
    <m/>
    <m/>
    <n v="11153"/>
    <m/>
    <m/>
    <n v="6.17"/>
    <m/>
    <m/>
    <n v="68.814009999999996"/>
  </r>
  <r>
    <x v="0"/>
    <d v="2017-10-28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9.6587250482936256E-4"/>
    <m/>
    <m/>
    <m/>
    <m/>
    <m/>
    <m/>
    <x v="0"/>
    <m/>
    <m/>
    <m/>
    <n v="12424"/>
    <m/>
    <m/>
    <n v="6.17"/>
    <m/>
    <m/>
    <n v="76.656080000000003"/>
  </r>
  <r>
    <x v="0"/>
    <d v="2017-10-23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8"/>
    <n v="4.3163914967087513E-4"/>
    <m/>
    <m/>
    <m/>
    <m/>
    <m/>
    <m/>
    <x v="0"/>
    <m/>
    <m/>
    <m/>
    <n v="18534"/>
    <m/>
    <m/>
    <n v="7.4"/>
    <m/>
    <m/>
    <n v="137.1516"/>
  </r>
  <r>
    <x v="0"/>
    <d v="2017-10-24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30"/>
    <n v="7.5683039430863544E-4"/>
    <m/>
    <m/>
    <m/>
    <m/>
    <m/>
    <m/>
    <x v="0"/>
    <m/>
    <m/>
    <m/>
    <n v="39639"/>
    <m/>
    <m/>
    <n v="7.4"/>
    <m/>
    <m/>
    <n v="293.32860000000005"/>
  </r>
  <r>
    <x v="0"/>
    <d v="2017-10-25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0"/>
    <n v="7.7157517071100657E-4"/>
    <m/>
    <m/>
    <m/>
    <m/>
    <m/>
    <m/>
    <x v="0"/>
    <m/>
    <m/>
    <m/>
    <n v="25921"/>
    <m/>
    <m/>
    <n v="7.4"/>
    <m/>
    <m/>
    <n v="191.81540000000001"/>
  </r>
  <r>
    <x v="0"/>
    <d v="2017-10-26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2"/>
    <n v="5.284015852047556E-4"/>
    <m/>
    <m/>
    <m/>
    <m/>
    <m/>
    <m/>
    <x v="0"/>
    <m/>
    <m/>
    <m/>
    <n v="22710"/>
    <m/>
    <m/>
    <n v="7.4"/>
    <m/>
    <m/>
    <n v="168.054"/>
  </r>
  <r>
    <x v="0"/>
    <d v="2017-10-27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8"/>
    <n v="8.7979764654129552E-4"/>
    <m/>
    <m/>
    <m/>
    <m/>
    <m/>
    <m/>
    <x v="0"/>
    <m/>
    <m/>
    <m/>
    <n v="9093"/>
    <m/>
    <m/>
    <n v="7.4"/>
    <m/>
    <m/>
    <n v="67.288200000000003"/>
  </r>
  <r>
    <x v="0"/>
    <d v="2017-10-28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4"/>
    <n v="4.0979407847556605E-4"/>
    <m/>
    <m/>
    <m/>
    <m/>
    <m/>
    <m/>
    <x v="0"/>
    <m/>
    <m/>
    <m/>
    <n v="9761"/>
    <m/>
    <m/>
    <n v="7.4"/>
    <m/>
    <m/>
    <n v="72.231400000000008"/>
  </r>
  <r>
    <x v="0"/>
    <d v="2017-10-23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3969"/>
    <m/>
    <m/>
    <n v="8.14"/>
    <m/>
    <m/>
    <n v="32.307660000000006"/>
  </r>
  <r>
    <x v="0"/>
    <d v="2017-10-24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4224751066856331E-4"/>
    <m/>
    <m/>
    <m/>
    <m/>
    <m/>
    <m/>
    <x v="0"/>
    <m/>
    <m/>
    <m/>
    <n v="7030"/>
    <m/>
    <m/>
    <n v="8.14"/>
    <m/>
    <m/>
    <n v="57.224200000000003"/>
  </r>
  <r>
    <x v="0"/>
    <d v="2017-10-25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1799410029498526E-4"/>
    <m/>
    <m/>
    <m/>
    <m/>
    <m/>
    <m/>
    <x v="0"/>
    <m/>
    <m/>
    <m/>
    <n v="8475"/>
    <m/>
    <m/>
    <n v="8.14"/>
    <m/>
    <m/>
    <n v="68.986500000000007"/>
  </r>
  <r>
    <x v="0"/>
    <d v="2017-10-26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5511090429657206E-4"/>
    <m/>
    <m/>
    <m/>
    <m/>
    <m/>
    <m/>
    <x v="0"/>
    <m/>
    <m/>
    <m/>
    <n v="6447"/>
    <m/>
    <m/>
    <n v="8.14"/>
    <m/>
    <m/>
    <n v="52.478580000000001"/>
  </r>
  <r>
    <x v="0"/>
    <d v="2017-10-27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2568"/>
    <m/>
    <m/>
    <n v="8.14"/>
    <m/>
    <m/>
    <n v="20.90352"/>
  </r>
  <r>
    <x v="0"/>
    <d v="2017-10-28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7.0126227208976155E-4"/>
    <m/>
    <m/>
    <m/>
    <m/>
    <m/>
    <m/>
    <x v="0"/>
    <m/>
    <m/>
    <m/>
    <n v="2852"/>
    <m/>
    <m/>
    <n v="8.14"/>
    <m/>
    <m/>
    <n v="23.215280000000003"/>
  </r>
  <r>
    <x v="0"/>
    <d v="2017-10-23T00:00:00"/>
    <d v="2017-10-01T00:00:00"/>
    <d v="2017-12-31T00:00:00"/>
    <x v="0"/>
    <s v="DAN_Carat_Smirnoff_INT Ted Danson_Seq 3x_10/1-12/31"/>
    <m/>
    <x v="5"/>
    <m/>
    <m/>
    <m/>
    <x v="7"/>
    <m/>
    <m/>
    <m/>
    <m/>
    <x v="174"/>
    <m/>
    <m/>
    <n v="42"/>
    <n v="9.2301606487484337E-4"/>
    <m/>
    <m/>
    <m/>
    <m/>
    <m/>
    <m/>
    <x v="174"/>
    <m/>
    <m/>
    <m/>
    <n v="45503"/>
    <n v="0.97938055573491745"/>
    <m/>
    <n v="27.05"/>
    <m/>
    <m/>
    <n v="1230.8561500000001"/>
  </r>
  <r>
    <x v="0"/>
    <d v="2017-10-24T00:00:00"/>
    <d v="2017-10-01T00:00:00"/>
    <d v="2017-12-31T00:00:00"/>
    <x v="0"/>
    <s v="DAN_Carat_Smirnoff_INT Ted Danson_Seq 3x_10/1-12/31"/>
    <m/>
    <x v="5"/>
    <m/>
    <m/>
    <m/>
    <x v="7"/>
    <m/>
    <m/>
    <m/>
    <m/>
    <x v="175"/>
    <m/>
    <m/>
    <n v="64"/>
    <n v="7.7693474962063733E-4"/>
    <m/>
    <m/>
    <m/>
    <m/>
    <m/>
    <m/>
    <x v="175"/>
    <m/>
    <m/>
    <m/>
    <n v="82375"/>
    <n v="0.9806897865399955"/>
    <m/>
    <n v="27.05"/>
    <m/>
    <m/>
    <n v="2228.2437500000001"/>
  </r>
  <r>
    <x v="0"/>
    <d v="2017-10-25T00:00:00"/>
    <d v="2017-10-01T00:00:00"/>
    <d v="2017-12-31T00:00:00"/>
    <x v="0"/>
    <s v="DAN_Carat_Smirnoff_INT Ted Danson_Seq 3x_10/1-12/31"/>
    <m/>
    <x v="5"/>
    <m/>
    <m/>
    <m/>
    <x v="7"/>
    <m/>
    <m/>
    <m/>
    <m/>
    <x v="176"/>
    <m/>
    <m/>
    <n v="40"/>
    <n v="6.6770160415310399E-4"/>
    <m/>
    <m/>
    <m/>
    <m/>
    <m/>
    <m/>
    <x v="176"/>
    <m/>
    <m/>
    <m/>
    <n v="59907"/>
    <n v="0.97906452245538345"/>
    <m/>
    <n v="27.05"/>
    <m/>
    <m/>
    <n v="1620.4843500000002"/>
  </r>
  <r>
    <x v="0"/>
    <d v="2017-10-26T00:00:00"/>
    <d v="2017-10-01T00:00:00"/>
    <d v="2017-12-31T00:00:00"/>
    <x v="0"/>
    <s v="DAN_Carat_Smirnoff_INT Ted Danson_Seq 3x_10/1-12/31"/>
    <m/>
    <x v="5"/>
    <m/>
    <m/>
    <m/>
    <x v="7"/>
    <m/>
    <m/>
    <m/>
    <m/>
    <x v="177"/>
    <m/>
    <m/>
    <n v="63"/>
    <n v="1.3493831391363947E-3"/>
    <m/>
    <m/>
    <m/>
    <m/>
    <m/>
    <m/>
    <x v="177"/>
    <m/>
    <m/>
    <m/>
    <n v="46688"/>
    <n v="0.97640957001840389"/>
    <m/>
    <n v="27.05"/>
    <m/>
    <m/>
    <n v="1262.9104000000002"/>
  </r>
  <r>
    <x v="0"/>
    <d v="2017-10-27T00:00:00"/>
    <d v="2017-10-01T00:00:00"/>
    <d v="2017-12-31T00:00:00"/>
    <x v="0"/>
    <s v="DAN_Carat_Smirnoff_INT Ted Danson_Seq 3x_10/1-12/31"/>
    <m/>
    <x v="5"/>
    <m/>
    <m/>
    <m/>
    <x v="7"/>
    <m/>
    <m/>
    <m/>
    <m/>
    <x v="178"/>
    <m/>
    <m/>
    <n v="24"/>
    <n v="1.2256153610458584E-3"/>
    <m/>
    <m/>
    <m/>
    <m/>
    <m/>
    <m/>
    <x v="178"/>
    <m/>
    <m/>
    <m/>
    <n v="19582"/>
    <n v="0.9747623077305988"/>
    <m/>
    <n v="27.05"/>
    <m/>
    <m/>
    <n v="529.69309999999996"/>
  </r>
  <r>
    <x v="0"/>
    <d v="2017-10-28T00:00:00"/>
    <d v="2017-10-01T00:00:00"/>
    <d v="2017-12-31T00:00:00"/>
    <x v="0"/>
    <s v="DAN_Carat_Smirnoff_INT Ted Danson_Seq 3x_10/1-12/31"/>
    <m/>
    <x v="5"/>
    <m/>
    <m/>
    <m/>
    <x v="7"/>
    <m/>
    <m/>
    <m/>
    <m/>
    <x v="179"/>
    <m/>
    <m/>
    <n v="18"/>
    <n v="7.7962577962577967E-4"/>
    <m/>
    <m/>
    <m/>
    <m/>
    <m/>
    <m/>
    <x v="179"/>
    <m/>
    <m/>
    <m/>
    <n v="23088"/>
    <n v="0.97561800126769493"/>
    <m/>
    <n v="27.05"/>
    <m/>
    <m/>
    <n v="624.53039999999999"/>
  </r>
  <r>
    <x v="0"/>
    <d v="2017-10-23T00:00:00"/>
    <d v="2017-10-01T00:00:00"/>
    <d v="2017-12-31T00:00:00"/>
    <x v="0"/>
    <s v="DAN_Carat_Smirnoff_INT Ted Danson_Seq 3x_10/1-12/31"/>
    <m/>
    <x v="5"/>
    <m/>
    <m/>
    <m/>
    <x v="7"/>
    <m/>
    <m/>
    <m/>
    <m/>
    <x v="180"/>
    <m/>
    <m/>
    <n v="34"/>
    <n v="5.5713045045635535E-4"/>
    <m/>
    <m/>
    <m/>
    <m/>
    <m/>
    <m/>
    <x v="180"/>
    <m/>
    <m/>
    <m/>
    <n v="61027"/>
    <n v="0.98330728453345795"/>
    <m/>
    <n v="27.05"/>
    <m/>
    <m/>
    <n v="1650.78035"/>
  </r>
  <r>
    <x v="0"/>
    <d v="2017-10-24T00:00:00"/>
    <d v="2017-10-01T00:00:00"/>
    <d v="2017-12-31T00:00:00"/>
    <x v="0"/>
    <s v="DAN_Carat_Smirnoff_INT Ted Danson_Seq 3x_10/1-12/31"/>
    <m/>
    <x v="6"/>
    <m/>
    <m/>
    <m/>
    <x v="7"/>
    <m/>
    <m/>
    <m/>
    <m/>
    <x v="181"/>
    <m/>
    <m/>
    <n v="61"/>
    <n v="5.7071217394558582E-4"/>
    <m/>
    <m/>
    <m/>
    <m/>
    <m/>
    <m/>
    <x v="181"/>
    <m/>
    <m/>
    <m/>
    <n v="106884"/>
    <n v="0.9855874298044206"/>
    <m/>
    <n v="27.05"/>
    <m/>
    <m/>
    <n v="2891.2122000000004"/>
  </r>
  <r>
    <x v="0"/>
    <d v="2017-10-25T00:00:00"/>
    <d v="2017-10-01T00:00:00"/>
    <d v="2017-12-31T00:00:00"/>
    <x v="0"/>
    <s v="DAN_Carat_Smirnoff_INT Ted Danson_Seq 3x_10/1-12/31"/>
    <m/>
    <x v="6"/>
    <m/>
    <m/>
    <m/>
    <x v="7"/>
    <m/>
    <m/>
    <m/>
    <m/>
    <x v="182"/>
    <m/>
    <m/>
    <n v="25"/>
    <n v="3.4412983330350875E-4"/>
    <m/>
    <m/>
    <m/>
    <m/>
    <m/>
    <m/>
    <x v="182"/>
    <m/>
    <m/>
    <m/>
    <n v="72647"/>
    <n v="0.98412332868231756"/>
    <m/>
    <n v="27.05"/>
    <m/>
    <m/>
    <n v="1965.1013500000001"/>
  </r>
  <r>
    <x v="0"/>
    <d v="2017-10-26T00:00:00"/>
    <d v="2017-10-01T00:00:00"/>
    <d v="2017-12-31T00:00:00"/>
    <x v="0"/>
    <s v="DAN_Carat_Smirnoff_INT Ted Danson_Seq 3x_10/1-12/31"/>
    <m/>
    <x v="6"/>
    <m/>
    <m/>
    <m/>
    <x v="7"/>
    <m/>
    <m/>
    <m/>
    <m/>
    <x v="183"/>
    <m/>
    <m/>
    <n v="50"/>
    <n v="8.4629576344340816E-4"/>
    <m/>
    <m/>
    <m/>
    <m/>
    <m/>
    <m/>
    <x v="183"/>
    <m/>
    <m/>
    <m/>
    <n v="59081"/>
    <n v="0.98283233244057022"/>
    <m/>
    <n v="27.05"/>
    <m/>
    <m/>
    <n v="1598.14105"/>
  </r>
  <r>
    <x v="0"/>
    <d v="2017-10-27T00:00:00"/>
    <d v="2017-10-01T00:00:00"/>
    <d v="2017-12-31T00:00:00"/>
    <x v="0"/>
    <s v="DAN_Carat_Smirnoff_INT Ted Danson_Seq 3x_10/1-12/31"/>
    <m/>
    <x v="6"/>
    <m/>
    <m/>
    <m/>
    <x v="7"/>
    <m/>
    <m/>
    <m/>
    <m/>
    <x v="184"/>
    <m/>
    <m/>
    <n v="20"/>
    <n v="9.1591866642242164E-4"/>
    <m/>
    <m/>
    <m/>
    <m/>
    <m/>
    <m/>
    <x v="184"/>
    <m/>
    <m/>
    <m/>
    <n v="21836"/>
    <n v="0.98024780032321779"/>
    <m/>
    <n v="27.05"/>
    <m/>
    <m/>
    <n v="590.66380000000004"/>
  </r>
  <r>
    <x v="0"/>
    <d v="2017-10-28T00:00:00"/>
    <d v="2017-10-01T00:00:00"/>
    <d v="2017-12-31T00:00:00"/>
    <x v="0"/>
    <s v="DAN_Carat_Smirnoff_INT Ted Danson_Seq 3x_10/1-12/31"/>
    <m/>
    <x v="6"/>
    <m/>
    <m/>
    <m/>
    <x v="7"/>
    <m/>
    <m/>
    <m/>
    <m/>
    <x v="185"/>
    <m/>
    <m/>
    <n v="15"/>
    <n v="5.9173931910529013E-4"/>
    <m/>
    <m/>
    <m/>
    <m/>
    <m/>
    <m/>
    <x v="185"/>
    <m/>
    <m/>
    <m/>
    <n v="25349"/>
    <n v="0.97929302684952679"/>
    <m/>
    <n v="27.05"/>
    <m/>
    <m/>
    <n v="685.69045000000006"/>
  </r>
  <r>
    <x v="0"/>
    <d v="2017-10-23T00:00:00"/>
    <d v="2017-10-01T00:00:00"/>
    <d v="2017-12-31T00:00:00"/>
    <x v="0"/>
    <s v="DAN_Carat_Smirnoff_INT Ted Danson_Seq 3x_10/1-12/31"/>
    <m/>
    <x v="6"/>
    <m/>
    <m/>
    <m/>
    <x v="7"/>
    <m/>
    <m/>
    <m/>
    <m/>
    <x v="186"/>
    <m/>
    <m/>
    <n v="21"/>
    <n v="1.2323220468282378E-3"/>
    <m/>
    <m/>
    <m/>
    <m/>
    <m/>
    <m/>
    <x v="186"/>
    <m/>
    <m/>
    <m/>
    <n v="17041"/>
    <n v="0.9786366507781542"/>
    <m/>
    <n v="32.46"/>
    <m/>
    <m/>
    <n v="553.15085999999997"/>
  </r>
  <r>
    <x v="0"/>
    <d v="2017-10-24T00:00:00"/>
    <d v="2017-10-01T00:00:00"/>
    <d v="2017-12-31T00:00:00"/>
    <x v="0"/>
    <s v="DAN_Carat_Smirnoff_INT Ted Danson_Seq 3x_10/1-12/31"/>
    <m/>
    <x v="6"/>
    <m/>
    <m/>
    <m/>
    <x v="7"/>
    <m/>
    <m/>
    <m/>
    <m/>
    <x v="187"/>
    <m/>
    <m/>
    <n v="42"/>
    <n v="1.2366034624896949E-3"/>
    <m/>
    <m/>
    <m/>
    <m/>
    <m/>
    <m/>
    <x v="187"/>
    <m/>
    <m/>
    <m/>
    <n v="33964"/>
    <n v="0.97679100399758423"/>
    <m/>
    <n v="32.46"/>
    <m/>
    <m/>
    <n v="1102.47144"/>
  </r>
  <r>
    <x v="0"/>
    <d v="2017-10-25T00:00:00"/>
    <d v="2017-10-01T00:00:00"/>
    <d v="2017-12-31T00:00:00"/>
    <x v="0"/>
    <s v="DAN_Carat_Smirnoff_INT Ted Danson_Seq 3x_10/1-12/31"/>
    <m/>
    <x v="3"/>
    <m/>
    <m/>
    <m/>
    <x v="3"/>
    <m/>
    <m/>
    <m/>
    <m/>
    <x v="188"/>
    <m/>
    <m/>
    <n v="17"/>
    <n v="9.3607180221353455E-4"/>
    <m/>
    <m/>
    <m/>
    <m/>
    <m/>
    <m/>
    <x v="188"/>
    <m/>
    <m/>
    <m/>
    <n v="18161"/>
    <n v="0.98460287340742747"/>
    <m/>
    <n v="32.46"/>
    <m/>
    <m/>
    <n v="589.50606000000005"/>
  </r>
  <r>
    <x v="0"/>
    <d v="2017-10-26T00:00:00"/>
    <d v="2017-10-01T00:00:00"/>
    <d v="2017-12-31T00:00:00"/>
    <x v="0"/>
    <s v="DAN_Carat_Smirnoff_INT Ted Danson_Seq 3x_10/1-12/31"/>
    <m/>
    <x v="3"/>
    <m/>
    <m/>
    <m/>
    <x v="3"/>
    <m/>
    <m/>
    <m/>
    <m/>
    <x v="189"/>
    <m/>
    <m/>
    <n v="27"/>
    <n v="1.3047890591021119E-3"/>
    <m/>
    <m/>
    <m/>
    <m/>
    <m/>
    <m/>
    <x v="189"/>
    <m/>
    <m/>
    <m/>
    <n v="20693"/>
    <n v="0.97834617748569808"/>
    <m/>
    <n v="32.46"/>
    <m/>
    <m/>
    <n v="671.69478000000004"/>
  </r>
  <r>
    <x v="0"/>
    <d v="2017-10-27T00:00:00"/>
    <d v="2017-10-01T00:00:00"/>
    <d v="2017-12-31T00:00:00"/>
    <x v="0"/>
    <s v="DAN_Carat_Smirnoff_INT Ted Danson_Seq 3x_10/1-12/31"/>
    <m/>
    <x v="3"/>
    <m/>
    <m/>
    <m/>
    <x v="3"/>
    <m/>
    <m/>
    <m/>
    <m/>
    <x v="190"/>
    <m/>
    <m/>
    <n v="11"/>
    <n v="1.30967972377664E-3"/>
    <m/>
    <m/>
    <m/>
    <m/>
    <m/>
    <m/>
    <x v="190"/>
    <m/>
    <m/>
    <m/>
    <n v="8399"/>
    <n v="0.97368421052631582"/>
    <m/>
    <n v="32.46"/>
    <m/>
    <m/>
    <n v="272.63153999999997"/>
  </r>
  <r>
    <x v="0"/>
    <d v="2017-10-28T00:00:00"/>
    <d v="2017-10-01T00:00:00"/>
    <d v="2017-12-31T00:00:00"/>
    <x v="0"/>
    <s v="DAN_Carat_Smirnoff_INT Ted Danson_Seq 3x_10/1-12/31"/>
    <m/>
    <x v="3"/>
    <m/>
    <m/>
    <m/>
    <x v="3"/>
    <m/>
    <m/>
    <m/>
    <m/>
    <x v="191"/>
    <m/>
    <m/>
    <n v="5"/>
    <n v="5.5903398926654738E-4"/>
    <m/>
    <m/>
    <m/>
    <m/>
    <m/>
    <m/>
    <x v="191"/>
    <m/>
    <m/>
    <m/>
    <n v="8944"/>
    <n v="0.97770004372540442"/>
    <m/>
    <n v="32.46"/>
    <m/>
    <m/>
    <n v="290.32223999999997"/>
  </r>
  <r>
    <x v="0"/>
    <d v="2017-10-23T00:00:00"/>
    <d v="2017-10-01T00:00:00"/>
    <d v="2017-12-31T00:00:00"/>
    <x v="0"/>
    <s v="DAN_Carat_Smirnoff_INT Ted Danson_Seq 3x_10/1-12/31"/>
    <m/>
    <x v="3"/>
    <m/>
    <m/>
    <m/>
    <x v="3"/>
    <m/>
    <m/>
    <m/>
    <m/>
    <x v="192"/>
    <m/>
    <m/>
    <n v="5"/>
    <n v="3.0406227195329605E-4"/>
    <m/>
    <m/>
    <m/>
    <m/>
    <m/>
    <m/>
    <x v="192"/>
    <m/>
    <m/>
    <m/>
    <n v="16444"/>
    <n v="0.98976766582400388"/>
    <m/>
    <n v="32.46"/>
    <m/>
    <m/>
    <n v="533.77224000000001"/>
  </r>
  <r>
    <x v="0"/>
    <d v="2017-10-24T00:00:00"/>
    <d v="2017-10-01T00:00:00"/>
    <d v="2017-12-31T00:00:00"/>
    <x v="0"/>
    <s v="DAN_Carat_Smirnoff_INT Ted Danson_Seq 3x_10/1-12/31"/>
    <m/>
    <x v="3"/>
    <m/>
    <m/>
    <m/>
    <x v="3"/>
    <m/>
    <m/>
    <m/>
    <m/>
    <x v="193"/>
    <m/>
    <m/>
    <n v="13"/>
    <n v="4.0468185780102102E-4"/>
    <m/>
    <m/>
    <m/>
    <m/>
    <m/>
    <m/>
    <x v="193"/>
    <m/>
    <m/>
    <m/>
    <n v="32124"/>
    <n v="0.98934400985525095"/>
    <m/>
    <n v="32.46"/>
    <m/>
    <m/>
    <n v="1042.74504"/>
  </r>
  <r>
    <x v="0"/>
    <d v="2017-10-25T00:00:00"/>
    <d v="2017-10-01T00:00:00"/>
    <d v="2017-12-31T00:00:00"/>
    <x v="0"/>
    <s v="DAN_Carat_Smirnoff_INT Ted Danson_Seq 3x_10/1-12/31"/>
    <m/>
    <x v="3"/>
    <m/>
    <m/>
    <m/>
    <x v="3"/>
    <m/>
    <m/>
    <m/>
    <m/>
    <x v="194"/>
    <m/>
    <m/>
    <n v="4"/>
    <n v="2.257081593499605E-4"/>
    <m/>
    <m/>
    <m/>
    <m/>
    <m/>
    <m/>
    <x v="194"/>
    <m/>
    <m/>
    <m/>
    <n v="17722"/>
    <n v="0.99160698299015215"/>
    <m/>
    <n v="32.46"/>
    <m/>
    <m/>
    <n v="575.25612000000001"/>
  </r>
  <r>
    <x v="0"/>
    <d v="2017-10-26T00:00:00"/>
    <d v="2017-10-01T00:00:00"/>
    <d v="2017-12-31T00:00:00"/>
    <x v="0"/>
    <s v="DAN_Carat_Smirnoff_INT Ted Danson_Seq 3x_10/1-12/31"/>
    <m/>
    <x v="4"/>
    <m/>
    <m/>
    <m/>
    <x v="4"/>
    <m/>
    <m/>
    <m/>
    <m/>
    <x v="195"/>
    <m/>
    <m/>
    <n v="15"/>
    <n v="7.6730267532866135E-4"/>
    <m/>
    <m/>
    <m/>
    <m/>
    <m/>
    <m/>
    <x v="195"/>
    <m/>
    <m/>
    <m/>
    <n v="19549"/>
    <n v="0.98414216673378974"/>
    <m/>
    <n v="32.46"/>
    <m/>
    <m/>
    <n v="634.56054000000006"/>
  </r>
  <r>
    <x v="0"/>
    <d v="2017-10-27T00:00:00"/>
    <d v="2017-10-01T00:00:00"/>
    <d v="2017-12-31T00:00:00"/>
    <x v="0"/>
    <s v="DAN_Carat_Smirnoff_INT Ted Danson_Seq 3x_10/1-12/31"/>
    <m/>
    <x v="4"/>
    <m/>
    <m/>
    <m/>
    <x v="4"/>
    <m/>
    <m/>
    <m/>
    <m/>
    <x v="196"/>
    <m/>
    <m/>
    <n v="7"/>
    <n v="8.7423504433620583E-4"/>
    <m/>
    <m/>
    <m/>
    <m/>
    <m/>
    <m/>
    <x v="196"/>
    <m/>
    <m/>
    <m/>
    <n v="8007"/>
    <n v="0.9901075800667738"/>
    <m/>
    <n v="32.46"/>
    <m/>
    <m/>
    <n v="259.90722"/>
  </r>
  <r>
    <x v="0"/>
    <d v="2017-10-28T00:00:00"/>
    <d v="2017-10-01T00:00:00"/>
    <d v="2017-12-31T00:00:00"/>
    <x v="0"/>
    <s v="DAN_Carat_Smirnoff_INT Ted Danson_Seq 3x_10/1-12/31"/>
    <m/>
    <x v="4"/>
    <m/>
    <m/>
    <m/>
    <x v="4"/>
    <m/>
    <m/>
    <m/>
    <m/>
    <x v="197"/>
    <m/>
    <m/>
    <n v="3"/>
    <n v="3.4738304770727188E-4"/>
    <m/>
    <m/>
    <m/>
    <m/>
    <m/>
    <m/>
    <x v="197"/>
    <m/>
    <m/>
    <m/>
    <n v="8636"/>
    <n v="0.99002636707554736"/>
    <m/>
    <n v="32.46"/>
    <m/>
    <m/>
    <n v="280.32456000000002"/>
  </r>
  <r>
    <x v="0"/>
    <d v="2017-10-23T00:00:00"/>
    <d v="2017-10-01T00:00:00"/>
    <d v="2017-12-31T00:00:00"/>
    <x v="0"/>
    <s v="DAN_Carat_Smirnoff_INT Ted Danson_Seq 3x_10/1-12/31"/>
    <m/>
    <x v="4"/>
    <m/>
    <m/>
    <m/>
    <x v="4"/>
    <m/>
    <m/>
    <m/>
    <m/>
    <x v="198"/>
    <m/>
    <m/>
    <n v="3"/>
    <n v="2.0154517971111857E-4"/>
    <m/>
    <m/>
    <m/>
    <m/>
    <m/>
    <m/>
    <x v="198"/>
    <m/>
    <m/>
    <m/>
    <n v="14885"/>
    <n v="0.98765841682701883"/>
    <m/>
    <n v="32.46"/>
    <m/>
    <m/>
    <n v="483.16710000000006"/>
  </r>
  <r>
    <x v="0"/>
    <d v="2017-10-24T00:00:00"/>
    <d v="2017-10-01T00:00:00"/>
    <d v="2017-12-31T00:00:00"/>
    <x v="0"/>
    <s v="DAN_Carat_Smirnoff_INT Ted Danson_Seq 3x_10/1-12/31"/>
    <m/>
    <x v="4"/>
    <m/>
    <m/>
    <m/>
    <x v="4"/>
    <m/>
    <m/>
    <m/>
    <m/>
    <x v="199"/>
    <m/>
    <m/>
    <n v="10"/>
    <n v="3.4594893793676054E-4"/>
    <m/>
    <m/>
    <m/>
    <m/>
    <m/>
    <m/>
    <x v="199"/>
    <m/>
    <m/>
    <m/>
    <n v="28906"/>
    <n v="0.98803664205633035"/>
    <m/>
    <n v="32.46"/>
    <m/>
    <m/>
    <n v="938.28876000000002"/>
  </r>
  <r>
    <x v="0"/>
    <d v="2017-10-25T00:00:00"/>
    <d v="2017-10-01T00:00:00"/>
    <d v="2017-12-31T00:00:00"/>
    <x v="0"/>
    <s v="DAN_Carat_Smirnoff_INT Ted Danson_Seq 3x_10/1-12/31"/>
    <m/>
    <x v="4"/>
    <m/>
    <m/>
    <m/>
    <x v="4"/>
    <m/>
    <m/>
    <m/>
    <m/>
    <x v="200"/>
    <m/>
    <m/>
    <n v="7"/>
    <n v="4.1756144118348845E-4"/>
    <m/>
    <m/>
    <m/>
    <m/>
    <m/>
    <m/>
    <x v="200"/>
    <m/>
    <m/>
    <m/>
    <n v="16764"/>
    <n v="0.99025341130604283"/>
    <m/>
    <n v="32.46"/>
    <m/>
    <m/>
    <n v="544.15944000000002"/>
  </r>
  <r>
    <x v="0"/>
    <d v="2017-10-26T00:00:00"/>
    <d v="2017-10-01T00:00:00"/>
    <d v="2017-12-31T00:00:00"/>
    <x v="0"/>
    <s v="DAN_Carat_Smirnoff_INT Ted Danson_Seq 3x_10/1-12/31"/>
    <m/>
    <x v="4"/>
    <m/>
    <m/>
    <m/>
    <x v="4"/>
    <m/>
    <m/>
    <m/>
    <m/>
    <x v="188"/>
    <m/>
    <m/>
    <n v="8"/>
    <n v="4.412332469251558E-4"/>
    <m/>
    <m/>
    <m/>
    <m/>
    <m/>
    <m/>
    <x v="188"/>
    <m/>
    <m/>
    <m/>
    <n v="18131"/>
    <n v="0.98297641637300082"/>
    <m/>
    <n v="32.46"/>
    <m/>
    <m/>
    <n v="588.53226000000006"/>
  </r>
  <r>
    <x v="0"/>
    <d v="2017-10-27T00:00:00"/>
    <d v="2017-10-01T00:00:00"/>
    <d v="2017-12-31T00:00:00"/>
    <x v="0"/>
    <s v="DAN_Carat_Smirnoff_INT Ted Danson_Seq 3x_10/1-12/31"/>
    <m/>
    <x v="2"/>
    <m/>
    <m/>
    <m/>
    <x v="5"/>
    <m/>
    <m/>
    <m/>
    <m/>
    <x v="201"/>
    <m/>
    <m/>
    <n v="1"/>
    <n v="1.381406271584473E-4"/>
    <m/>
    <m/>
    <m/>
    <m/>
    <m/>
    <m/>
    <x v="201"/>
    <m/>
    <m/>
    <m/>
    <n v="7239"/>
    <n v="0.98825938566552896"/>
    <m/>
    <n v="32.46"/>
    <m/>
    <m/>
    <n v="234.97793999999999"/>
  </r>
  <r>
    <x v="0"/>
    <d v="2017-10-28T00:00:00"/>
    <d v="2017-10-01T00:00:00"/>
    <d v="2017-12-31T00:00:00"/>
    <x v="0"/>
    <s v="DAN_Carat_Smirnoff_INT Ted Danson_Seq 3x_10/1-12/31"/>
    <m/>
    <x v="2"/>
    <m/>
    <m/>
    <m/>
    <x v="5"/>
    <m/>
    <m/>
    <m/>
    <m/>
    <x v="202"/>
    <m/>
    <m/>
    <n v="4"/>
    <n v="5.0144164472859466E-4"/>
    <m/>
    <m/>
    <m/>
    <m/>
    <m/>
    <m/>
    <x v="202"/>
    <m/>
    <m/>
    <m/>
    <n v="7977"/>
    <n v="0.98664192949907237"/>
    <m/>
    <n v="32.46"/>
    <m/>
    <m/>
    <n v="258.93342000000001"/>
  </r>
  <r>
    <x v="0"/>
    <d v="2017-10-23T00:00:00"/>
    <d v="2017-10-01T00:00:00"/>
    <d v="2017-12-31T00:00:00"/>
    <x v="0"/>
    <s v="DAN_Carat_Smirnoff_INT Ted Danson_Seq 3x_10/1-12/31"/>
    <m/>
    <x v="2"/>
    <m/>
    <m/>
    <m/>
    <x v="5"/>
    <m/>
    <m/>
    <m/>
    <m/>
    <x v="203"/>
    <m/>
    <m/>
    <n v="0"/>
    <n v="0"/>
    <m/>
    <m/>
    <m/>
    <m/>
    <m/>
    <m/>
    <x v="203"/>
    <m/>
    <m/>
    <m/>
    <n v="3558"/>
    <n v="0.98124655267512406"/>
    <m/>
    <n v="35.71"/>
    <m/>
    <m/>
    <n v="127.05618000000001"/>
  </r>
  <r>
    <x v="0"/>
    <d v="2017-10-24T00:00:00"/>
    <d v="2017-10-01T00:00:00"/>
    <d v="2017-12-31T00:00:00"/>
    <x v="0"/>
    <s v="DAN_Carat_Smirnoff_INT Ted Danson_Seq 3x_10/1-12/31"/>
    <m/>
    <x v="2"/>
    <m/>
    <m/>
    <m/>
    <x v="5"/>
    <m/>
    <m/>
    <m/>
    <m/>
    <x v="204"/>
    <m/>
    <m/>
    <n v="1"/>
    <n v="1.6100466913540493E-4"/>
    <m/>
    <m/>
    <m/>
    <m/>
    <m/>
    <m/>
    <x v="204"/>
    <m/>
    <m/>
    <m/>
    <n v="6211"/>
    <n v="0.97918965789058809"/>
    <m/>
    <n v="35.71"/>
    <m/>
    <m/>
    <n v="221.79480999999998"/>
  </r>
  <r>
    <x v="0"/>
    <d v="2017-10-25T00:00:00"/>
    <d v="2017-10-01T00:00:00"/>
    <d v="2017-12-31T00:00:00"/>
    <x v="0"/>
    <s v="DAN_Carat_Smirnoff_INT Ted Danson_Seq 3x_10/1-12/31"/>
    <m/>
    <x v="2"/>
    <m/>
    <m/>
    <m/>
    <x v="5"/>
    <m/>
    <m/>
    <m/>
    <m/>
    <x v="205"/>
    <m/>
    <m/>
    <n v="1"/>
    <n v="1.8178512997636792E-4"/>
    <m/>
    <m/>
    <m/>
    <m/>
    <m/>
    <m/>
    <x v="205"/>
    <m/>
    <m/>
    <m/>
    <n v="5501"/>
    <n v="0.98672645739910314"/>
    <m/>
    <n v="35.71"/>
    <m/>
    <m/>
    <n v="196.44071"/>
  </r>
  <r>
    <x v="0"/>
    <d v="2017-10-26T00:00:00"/>
    <d v="2017-10-01T00:00:00"/>
    <d v="2017-12-31T00:00:00"/>
    <x v="0"/>
    <s v="DAN_Carat_Smirnoff_INT Ted Danson_Seq 3x_10/1-12/31"/>
    <m/>
    <x v="2"/>
    <m/>
    <m/>
    <m/>
    <x v="5"/>
    <m/>
    <m/>
    <m/>
    <m/>
    <x v="206"/>
    <m/>
    <m/>
    <n v="1"/>
    <n v="1.7421602787456446E-4"/>
    <m/>
    <m/>
    <m/>
    <m/>
    <m/>
    <m/>
    <x v="206"/>
    <m/>
    <m/>
    <m/>
    <n v="5740"/>
    <n v="0.98119658119658115"/>
    <m/>
    <n v="35.71"/>
    <m/>
    <m/>
    <n v="204.97540000000001"/>
  </r>
  <r>
    <x v="0"/>
    <d v="2017-10-27T00:00:00"/>
    <d v="2017-10-01T00:00:00"/>
    <d v="2017-12-31T00:00:00"/>
    <x v="0"/>
    <s v="DAN_Carat_Smirnoff_INT Ted Danson_Seq 3x_10/1-12/31"/>
    <m/>
    <x v="2"/>
    <m/>
    <m/>
    <m/>
    <x v="5"/>
    <m/>
    <m/>
    <m/>
    <m/>
    <x v="207"/>
    <m/>
    <m/>
    <n v="0"/>
    <n v="0"/>
    <m/>
    <m/>
    <m/>
    <m/>
    <m/>
    <m/>
    <x v="207"/>
    <m/>
    <m/>
    <m/>
    <n v="2260"/>
    <n v="0.98432055749128922"/>
    <m/>
    <n v="35.71"/>
    <m/>
    <m/>
    <n v="80.704599999999999"/>
  </r>
  <r>
    <x v="0"/>
    <d v="2017-10-28T00:00:00"/>
    <d v="2017-10-01T00:00:00"/>
    <d v="2017-12-31T00:00:00"/>
    <x v="0"/>
    <s v="DAN_Carat_Smirnoff_INT Ted Danson_Seq 3x_10/1-12/31"/>
    <m/>
    <x v="3"/>
    <m/>
    <m/>
    <m/>
    <x v="8"/>
    <m/>
    <m/>
    <m/>
    <m/>
    <x v="208"/>
    <m/>
    <m/>
    <n v="0"/>
    <n v="0"/>
    <m/>
    <m/>
    <m/>
    <m/>
    <m/>
    <m/>
    <x v="208"/>
    <m/>
    <m/>
    <m/>
    <n v="2479"/>
    <n v="0.98217115689381929"/>
    <m/>
    <n v="35.71"/>
    <m/>
    <m/>
    <n v="88.525089999999992"/>
  </r>
  <r>
    <x v="0"/>
    <d v="2017-10-23T00:00:00"/>
    <d v="2017-10-01T00:00:00"/>
    <d v="2017-12-31T00:00:00"/>
    <x v="0"/>
    <s v="DAN_Carat_Smirnoff_INT Ted Danson_Seq 3x_10/1-12/31"/>
    <m/>
    <x v="3"/>
    <m/>
    <m/>
    <m/>
    <x v="8"/>
    <m/>
    <m/>
    <m/>
    <m/>
    <x v="209"/>
    <m/>
    <m/>
    <n v="3"/>
    <n v="8.7616822429906541E-4"/>
    <m/>
    <m/>
    <m/>
    <m/>
    <m/>
    <m/>
    <x v="209"/>
    <m/>
    <m/>
    <m/>
    <n v="3424"/>
    <n v="0.99246376811594206"/>
    <m/>
    <n v="35.71"/>
    <m/>
    <m/>
    <n v="122.27104000000001"/>
  </r>
  <r>
    <x v="0"/>
    <d v="2017-10-24T00:00:00"/>
    <d v="2017-10-01T00:00:00"/>
    <d v="2017-12-31T00:00:00"/>
    <x v="0"/>
    <s v="DAN_Carat_Smirnoff_INT Ted Danson_Seq 3x_10/1-12/31"/>
    <m/>
    <x v="3"/>
    <m/>
    <m/>
    <m/>
    <x v="8"/>
    <m/>
    <m/>
    <m/>
    <m/>
    <x v="210"/>
    <m/>
    <m/>
    <n v="3"/>
    <n v="4.9883604921849018E-4"/>
    <m/>
    <m/>
    <m/>
    <m/>
    <m/>
    <m/>
    <x v="210"/>
    <m/>
    <m/>
    <m/>
    <n v="6014"/>
    <n v="0.99503639973527469"/>
    <m/>
    <n v="35.71"/>
    <m/>
    <m/>
    <n v="214.75994"/>
  </r>
  <r>
    <x v="0"/>
    <d v="2017-10-25T00:00:00"/>
    <d v="2017-10-01T00:00:00"/>
    <d v="2017-12-31T00:00:00"/>
    <x v="0"/>
    <s v="DAN_Carat_Smirnoff_INT Ted Danson_Seq 3x_10/1-12/31"/>
    <m/>
    <x v="3"/>
    <m/>
    <m/>
    <m/>
    <x v="8"/>
    <m/>
    <m/>
    <m/>
    <m/>
    <x v="211"/>
    <m/>
    <m/>
    <n v="0"/>
    <n v="0"/>
    <m/>
    <m/>
    <m/>
    <m/>
    <m/>
    <m/>
    <x v="211"/>
    <m/>
    <m/>
    <m/>
    <n v="5382"/>
    <n v="0.99500831946755408"/>
    <m/>
    <n v="35.71"/>
    <m/>
    <m/>
    <n v="192.19121999999999"/>
  </r>
  <r>
    <x v="0"/>
    <d v="2017-10-26T00:00:00"/>
    <d v="2017-10-01T00:00:00"/>
    <d v="2017-12-31T00:00:00"/>
    <x v="0"/>
    <s v="DAN_Carat_Smirnoff_INT Ted Danson_Seq 3x_10/1-12/31"/>
    <m/>
    <x v="3"/>
    <m/>
    <m/>
    <m/>
    <x v="8"/>
    <m/>
    <m/>
    <m/>
    <m/>
    <x v="212"/>
    <m/>
    <m/>
    <n v="0"/>
    <n v="0"/>
    <m/>
    <m/>
    <m/>
    <m/>
    <m/>
    <m/>
    <x v="212"/>
    <m/>
    <m/>
    <m/>
    <n v="5574"/>
    <n v="0.99393723252496435"/>
    <m/>
    <n v="35.71"/>
    <m/>
    <m/>
    <n v="199.04754"/>
  </r>
  <r>
    <x v="0"/>
    <d v="2017-10-27T00:00:00"/>
    <d v="2017-10-01T00:00:00"/>
    <d v="2017-12-31T00:00:00"/>
    <x v="0"/>
    <s v="DAN_Carat_Smirnoff_INT Ted Danson_Seq 3x_10/1-12/31"/>
    <m/>
    <x v="3"/>
    <m/>
    <m/>
    <m/>
    <x v="8"/>
    <m/>
    <m/>
    <m/>
    <m/>
    <x v="213"/>
    <m/>
    <m/>
    <n v="1"/>
    <n v="4.5413260672116256E-4"/>
    <m/>
    <m/>
    <m/>
    <m/>
    <m/>
    <m/>
    <x v="213"/>
    <m/>
    <m/>
    <m/>
    <n v="2202"/>
    <n v="0.9901079136690647"/>
    <m/>
    <n v="35.71"/>
    <m/>
    <m/>
    <n v="78.633420000000001"/>
  </r>
  <r>
    <x v="0"/>
    <d v="2017-10-28T00:00:00"/>
    <d v="2017-10-01T00:00:00"/>
    <d v="2017-12-31T00:00:00"/>
    <x v="0"/>
    <s v="DAN_Carat_Smirnoff_INT Ted Danson_Seq 3x_10/1-12/31"/>
    <m/>
    <x v="3"/>
    <m/>
    <m/>
    <m/>
    <x v="8"/>
    <m/>
    <m/>
    <m/>
    <m/>
    <x v="214"/>
    <m/>
    <m/>
    <n v="0"/>
    <n v="0"/>
    <m/>
    <m/>
    <m/>
    <m/>
    <m/>
    <m/>
    <x v="214"/>
    <m/>
    <m/>
    <m/>
    <n v="2446"/>
    <n v="0.99674001629991849"/>
    <m/>
    <n v="35.71"/>
    <m/>
    <m/>
    <n v="87.34666"/>
  </r>
  <r>
    <x v="0"/>
    <d v="2017-10-23T00:00:00"/>
    <d v="2017-10-01T00:00:00"/>
    <d v="2017-12-31T00:00:00"/>
    <x v="0"/>
    <s v="DAN_Carat_Smirnoff_INT Ted Danson_Seq 3x_10/1-12/31"/>
    <m/>
    <x v="2"/>
    <m/>
    <m/>
    <m/>
    <x v="2"/>
    <m/>
    <m/>
    <m/>
    <m/>
    <x v="215"/>
    <m/>
    <m/>
    <n v="1"/>
    <n v="3.1367628607277288E-4"/>
    <m/>
    <m/>
    <m/>
    <m/>
    <m/>
    <m/>
    <x v="215"/>
    <m/>
    <m/>
    <m/>
    <n v="3188"/>
    <n v="0.99438552713661887"/>
    <m/>
    <n v="35.71"/>
    <m/>
    <m/>
    <n v="113.84348"/>
  </r>
  <r>
    <x v="0"/>
    <d v="2017-10-24T00:00:00"/>
    <d v="2017-10-01T00:00:00"/>
    <d v="2017-12-31T00:00:00"/>
    <x v="0"/>
    <s v="DAN_Carat_Smirnoff_INT Ted Danson_Seq 3x_10/1-12/31"/>
    <m/>
    <x v="2"/>
    <m/>
    <m/>
    <m/>
    <x v="2"/>
    <m/>
    <m/>
    <m/>
    <m/>
    <x v="216"/>
    <m/>
    <m/>
    <n v="0"/>
    <n v="0"/>
    <m/>
    <m/>
    <m/>
    <m/>
    <m/>
    <m/>
    <x v="216"/>
    <m/>
    <m/>
    <m/>
    <n v="5609"/>
    <n v="0.99169024045261667"/>
    <m/>
    <n v="35.71"/>
    <m/>
    <m/>
    <n v="200.29739000000001"/>
  </r>
  <r>
    <x v="0"/>
    <d v="2017-10-25T00:00:00"/>
    <d v="2017-10-01T00:00:00"/>
    <d v="2017-12-31T00:00:00"/>
    <x v="0"/>
    <s v="DAN_Carat_Smirnoff_INT Ted Danson_Seq 3x_10/1-12/31"/>
    <m/>
    <x v="2"/>
    <m/>
    <m/>
    <m/>
    <x v="2"/>
    <m/>
    <m/>
    <m/>
    <m/>
    <x v="217"/>
    <m/>
    <m/>
    <n v="0"/>
    <n v="0"/>
    <m/>
    <m/>
    <m/>
    <m/>
    <m/>
    <m/>
    <x v="217"/>
    <m/>
    <m/>
    <m/>
    <n v="5211"/>
    <n v="0.99655765920826167"/>
    <m/>
    <n v="35.71"/>
    <m/>
    <m/>
    <n v="186.08481"/>
  </r>
  <r>
    <x v="0"/>
    <d v="2017-10-26T00:00:00"/>
    <d v="2017-10-01T00:00:00"/>
    <d v="2017-12-31T00:00:00"/>
    <x v="0"/>
    <s v="DAN_Carat_Smirnoff_INT Ted Danson_Seq 3x_10/1-12/31"/>
    <m/>
    <x v="2"/>
    <m/>
    <m/>
    <m/>
    <x v="2"/>
    <m/>
    <m/>
    <m/>
    <m/>
    <x v="218"/>
    <m/>
    <m/>
    <n v="0"/>
    <n v="0"/>
    <m/>
    <m/>
    <m/>
    <m/>
    <m/>
    <m/>
    <x v="218"/>
    <m/>
    <m/>
    <m/>
    <n v="5340"/>
    <n v="0.99293417627370772"/>
    <m/>
    <n v="35.71"/>
    <m/>
    <m/>
    <n v="190.69139999999999"/>
  </r>
  <r>
    <x v="0"/>
    <d v="2017-10-27T00:00:00"/>
    <d v="2017-10-01T00:00:00"/>
    <d v="2017-12-31T00:00:00"/>
    <x v="0"/>
    <s v="DAN_Carat_Smirnoff_INT Ted Danson_Seq 3x_10/1-12/31"/>
    <m/>
    <x v="2"/>
    <m/>
    <m/>
    <m/>
    <x v="2"/>
    <m/>
    <m/>
    <m/>
    <m/>
    <x v="219"/>
    <m/>
    <m/>
    <n v="0"/>
    <n v="0"/>
    <m/>
    <m/>
    <m/>
    <m/>
    <m/>
    <m/>
    <x v="219"/>
    <m/>
    <m/>
    <m/>
    <n v="2054"/>
    <n v="0.99563742123121668"/>
    <m/>
    <n v="35.71"/>
    <m/>
    <m/>
    <n v="73.348339999999993"/>
  </r>
  <r>
    <x v="0"/>
    <d v="2017-10-28T00:00:00"/>
    <d v="2017-10-01T00:00:00"/>
    <d v="2017-12-31T00:00:00"/>
    <x v="0"/>
    <s v="DAN_Carat_Smirnoff_INT Ted Danson_Seq 3x_10/1-12/31"/>
    <m/>
    <x v="2"/>
    <m/>
    <m/>
    <m/>
    <x v="2"/>
    <m/>
    <m/>
    <m/>
    <m/>
    <x v="220"/>
    <m/>
    <m/>
    <n v="0"/>
    <n v="0"/>
    <m/>
    <m/>
    <m/>
    <m/>
    <m/>
    <m/>
    <x v="220"/>
    <m/>
    <m/>
    <m/>
    <n v="2335"/>
    <n v="0.99319438536792859"/>
    <m/>
    <n v="35.71"/>
    <m/>
    <m/>
    <n v="83.382850000000005"/>
  </r>
  <r>
    <x v="0"/>
    <d v="2017-10-29T00:00:00"/>
    <d v="2017-10-01T00:00:00"/>
    <d v="2017-12-31T00:00:00"/>
    <x v="0"/>
    <s v="DAN_Carat_Smirnoff_INT Ted Danson_Seq 3x_10/1-12/31"/>
    <m/>
    <x v="2"/>
    <m/>
    <m/>
    <m/>
    <x v="2"/>
    <m/>
    <m/>
    <m/>
    <m/>
    <x v="221"/>
    <m/>
    <m/>
    <n v="23"/>
    <n v="9.512386781918193E-4"/>
    <m/>
    <m/>
    <m/>
    <m/>
    <m/>
    <m/>
    <x v="221"/>
    <m/>
    <m/>
    <m/>
    <n v="24179"/>
    <n v="0.97827318336300373"/>
    <m/>
    <n v="27.05"/>
    <m/>
    <m/>
    <n v="654.04195000000004"/>
  </r>
  <r>
    <x v="0"/>
    <d v="2017-10-30T00:00:00"/>
    <d v="2017-10-01T00:00:00"/>
    <d v="2017-12-31T00:00:00"/>
    <x v="0"/>
    <s v="DAN_Carat_Smirnoff_INT Ted Danson_Seq 3x_10/1-12/31"/>
    <m/>
    <x v="5"/>
    <m/>
    <m/>
    <m/>
    <x v="7"/>
    <m/>
    <m/>
    <m/>
    <m/>
    <x v="222"/>
    <m/>
    <m/>
    <n v="33"/>
    <n v="9.0844023564389139E-4"/>
    <m/>
    <m/>
    <m/>
    <m/>
    <m/>
    <m/>
    <x v="222"/>
    <m/>
    <m/>
    <m/>
    <n v="36326"/>
    <n v="0.98292610330925134"/>
    <m/>
    <n v="27.05"/>
    <m/>
    <m/>
    <n v="982.61830000000009"/>
  </r>
  <r>
    <x v="0"/>
    <d v="2017-10-31T00:00:00"/>
    <d v="2017-10-01T00:00:00"/>
    <d v="2017-12-31T00:00:00"/>
    <x v="0"/>
    <s v="DAN_Carat_Smirnoff_INT Ted Danson_Seq 3x_10/1-12/31"/>
    <m/>
    <x v="5"/>
    <m/>
    <m/>
    <m/>
    <x v="7"/>
    <m/>
    <m/>
    <m/>
    <m/>
    <x v="223"/>
    <m/>
    <m/>
    <n v="47"/>
    <n v="7.4553472288315726E-4"/>
    <m/>
    <m/>
    <m/>
    <m/>
    <m/>
    <m/>
    <x v="223"/>
    <m/>
    <m/>
    <m/>
    <n v="63042"/>
    <n v="0.97898905194502683"/>
    <m/>
    <n v="27.05"/>
    <m/>
    <m/>
    <n v="1705.2861"/>
  </r>
  <r>
    <x v="0"/>
    <d v="2017-10-29T00:00:00"/>
    <d v="2017-10-01T00:00:00"/>
    <d v="2017-12-31T00:00:00"/>
    <x v="0"/>
    <s v="DAN_Carat_Smirnoff_INT Ted Danson_Seq 3x_10/1-12/31"/>
    <m/>
    <x v="5"/>
    <m/>
    <m/>
    <m/>
    <x v="7"/>
    <m/>
    <m/>
    <m/>
    <m/>
    <x v="224"/>
    <m/>
    <m/>
    <n v="18"/>
    <n v="6.9514173167529157E-4"/>
    <m/>
    <m/>
    <m/>
    <m/>
    <m/>
    <m/>
    <x v="224"/>
    <m/>
    <m/>
    <m/>
    <n v="25894"/>
    <n v="0.981614162781"/>
    <m/>
    <n v="27.05"/>
    <m/>
    <m/>
    <n v="700.43270000000007"/>
  </r>
  <r>
    <x v="0"/>
    <d v="2017-10-30T00:00:00"/>
    <d v="2017-10-01T00:00:00"/>
    <d v="2017-12-31T00:00:00"/>
    <x v="0"/>
    <s v="DAN_Carat_Smirnoff_INT Ted Danson_Seq 3x_10/1-12/31"/>
    <m/>
    <x v="5"/>
    <m/>
    <m/>
    <m/>
    <x v="7"/>
    <m/>
    <m/>
    <m/>
    <m/>
    <x v="225"/>
    <m/>
    <m/>
    <n v="32"/>
    <n v="7.2766963798435514E-4"/>
    <m/>
    <m/>
    <m/>
    <m/>
    <m/>
    <m/>
    <x v="225"/>
    <m/>
    <m/>
    <m/>
    <n v="43976"/>
    <n v="0.98561118830965078"/>
    <m/>
    <n v="27.05"/>
    <m/>
    <m/>
    <n v="1189.5508"/>
  </r>
  <r>
    <x v="0"/>
    <d v="2017-10-31T00:00:00"/>
    <d v="2017-10-01T00:00:00"/>
    <d v="2017-12-31T00:00:00"/>
    <x v="0"/>
    <s v="DAN_Carat_Smirnoff_INT Ted Danson_Seq 3x_10/1-12/31"/>
    <m/>
    <x v="5"/>
    <m/>
    <m/>
    <m/>
    <x v="7"/>
    <m/>
    <m/>
    <m/>
    <m/>
    <x v="226"/>
    <m/>
    <m/>
    <n v="52"/>
    <n v="6.2050284596016844E-4"/>
    <m/>
    <m/>
    <m/>
    <m/>
    <m/>
    <m/>
    <x v="226"/>
    <m/>
    <m/>
    <m/>
    <n v="83803"/>
    <n v="0.98538438021776453"/>
    <m/>
    <n v="27.05"/>
    <m/>
    <m/>
    <n v="2266.8711499999999"/>
  </r>
  <r>
    <x v="0"/>
    <d v="2017-10-29T00:00:00"/>
    <d v="2017-10-01T00:00:00"/>
    <d v="2017-12-31T00:00:00"/>
    <x v="0"/>
    <s v="DAN_Carat_Smirnoff_INT Ted Danson_Seq 3x_10/1-12/31"/>
    <m/>
    <x v="5"/>
    <m/>
    <m/>
    <m/>
    <x v="7"/>
    <m/>
    <m/>
    <m/>
    <m/>
    <x v="227"/>
    <m/>
    <m/>
    <n v="14"/>
    <n v="1.332571863696935E-3"/>
    <m/>
    <m/>
    <m/>
    <m/>
    <m/>
    <m/>
    <x v="227"/>
    <m/>
    <m/>
    <m/>
    <n v="10506"/>
    <n v="0.98086079731117548"/>
    <m/>
    <n v="32.46"/>
    <m/>
    <m/>
    <n v="341.02476000000001"/>
  </r>
  <r>
    <x v="0"/>
    <d v="2017-10-30T00:00:00"/>
    <d v="2017-10-01T00:00:00"/>
    <d v="2017-12-31T00:00:00"/>
    <x v="0"/>
    <s v="DAN_Carat_Smirnoff_INT Ted Danson_Seq 3x_10/1-12/31"/>
    <m/>
    <x v="5"/>
    <m/>
    <m/>
    <m/>
    <x v="7"/>
    <m/>
    <m/>
    <m/>
    <m/>
    <x v="228"/>
    <m/>
    <m/>
    <n v="12"/>
    <n v="6.5796688233358918E-4"/>
    <m/>
    <m/>
    <m/>
    <m/>
    <m/>
    <m/>
    <x v="228"/>
    <m/>
    <m/>
    <m/>
    <n v="18238"/>
    <n v="0.9789061242015995"/>
    <m/>
    <n v="32.46"/>
    <m/>
    <m/>
    <n v="592.00548000000003"/>
  </r>
  <r>
    <x v="0"/>
    <d v="2017-10-31T00:00:00"/>
    <d v="2017-10-01T00:00:00"/>
    <d v="2017-12-31T00:00:00"/>
    <x v="0"/>
    <s v="DAN_Carat_Smirnoff_INT Ted Danson_Seq 3x_10/1-12/31"/>
    <m/>
    <x v="6"/>
    <m/>
    <m/>
    <m/>
    <x v="7"/>
    <m/>
    <m/>
    <m/>
    <m/>
    <x v="229"/>
    <m/>
    <m/>
    <n v="27"/>
    <n v="9.0945836701697652E-4"/>
    <m/>
    <m/>
    <m/>
    <m/>
    <m/>
    <m/>
    <x v="229"/>
    <m/>
    <m/>
    <m/>
    <n v="29688"/>
    <n v="0.97117995354771169"/>
    <m/>
    <n v="32.46"/>
    <m/>
    <m/>
    <n v="963.67247999999995"/>
  </r>
  <r>
    <x v="0"/>
    <d v="2017-10-29T00:00:00"/>
    <d v="2017-10-01T00:00:00"/>
    <d v="2017-12-31T00:00:00"/>
    <x v="0"/>
    <s v="DAN_Carat_Smirnoff_INT Ted Danson_Seq 3x_10/1-12/31"/>
    <m/>
    <x v="6"/>
    <m/>
    <m/>
    <m/>
    <x v="7"/>
    <m/>
    <m/>
    <m/>
    <m/>
    <x v="230"/>
    <m/>
    <m/>
    <n v="5"/>
    <n v="4.972155926809865E-4"/>
    <m/>
    <m/>
    <m/>
    <m/>
    <m/>
    <m/>
    <x v="230"/>
    <m/>
    <m/>
    <m/>
    <n v="10056"/>
    <n v="0.99054373522458627"/>
    <m/>
    <n v="32.46"/>
    <m/>
    <m/>
    <n v="326.41775999999999"/>
  </r>
  <r>
    <x v="0"/>
    <d v="2017-10-30T00:00:00"/>
    <d v="2017-10-01T00:00:00"/>
    <d v="2017-12-31T00:00:00"/>
    <x v="0"/>
    <s v="DAN_Carat_Smirnoff_INT Ted Danson_Seq 3x_10/1-12/31"/>
    <m/>
    <x v="6"/>
    <m/>
    <m/>
    <m/>
    <x v="7"/>
    <m/>
    <m/>
    <m/>
    <m/>
    <x v="231"/>
    <m/>
    <m/>
    <n v="10"/>
    <n v="5.7517542850569429E-4"/>
    <m/>
    <m/>
    <m/>
    <m/>
    <m/>
    <m/>
    <x v="231"/>
    <m/>
    <m/>
    <m/>
    <n v="17386"/>
    <n v="0.98947128791759154"/>
    <m/>
    <n v="32.46"/>
    <m/>
    <m/>
    <n v="564.34956000000011"/>
  </r>
  <r>
    <x v="0"/>
    <d v="2017-10-31T00:00:00"/>
    <d v="2017-10-01T00:00:00"/>
    <d v="2017-12-31T00:00:00"/>
    <x v="0"/>
    <s v="DAN_Carat_Smirnoff_INT Ted Danson_Seq 3x_10/1-12/31"/>
    <m/>
    <x v="6"/>
    <m/>
    <m/>
    <m/>
    <x v="7"/>
    <m/>
    <m/>
    <m/>
    <m/>
    <x v="232"/>
    <m/>
    <m/>
    <n v="10"/>
    <n v="3.5882162976784242E-4"/>
    <m/>
    <m/>
    <m/>
    <m/>
    <m/>
    <m/>
    <x v="232"/>
    <m/>
    <m/>
    <m/>
    <n v="27869"/>
    <n v="0.98878836260422209"/>
    <m/>
    <n v="32.46"/>
    <m/>
    <m/>
    <n v="904.62774000000002"/>
  </r>
  <r>
    <x v="0"/>
    <d v="2017-10-29T00:00:00"/>
    <d v="2017-10-01T00:00:00"/>
    <d v="2017-12-31T00:00:00"/>
    <x v="0"/>
    <s v="DAN_Carat_Smirnoff_INT Ted Danson_Seq 3x_10/1-12/31"/>
    <m/>
    <x v="6"/>
    <m/>
    <m/>
    <m/>
    <x v="7"/>
    <m/>
    <m/>
    <m/>
    <m/>
    <x v="233"/>
    <m/>
    <m/>
    <n v="2"/>
    <n v="2.2128789555211331E-4"/>
    <m/>
    <m/>
    <m/>
    <m/>
    <m/>
    <m/>
    <x v="233"/>
    <m/>
    <m/>
    <m/>
    <n v="9038"/>
    <n v="0.99090012060081134"/>
    <m/>
    <n v="32.46"/>
    <m/>
    <m/>
    <n v="293.37347999999997"/>
  </r>
  <r>
    <x v="0"/>
    <d v="2017-10-30T00:00:00"/>
    <d v="2017-10-01T00:00:00"/>
    <d v="2017-12-31T00:00:00"/>
    <x v="0"/>
    <s v="DAN_Carat_Smirnoff_INT Ted Danson_Seq 3x_10/1-12/31"/>
    <m/>
    <x v="6"/>
    <m/>
    <m/>
    <m/>
    <x v="7"/>
    <m/>
    <m/>
    <m/>
    <m/>
    <x v="234"/>
    <m/>
    <m/>
    <n v="4"/>
    <n v="2.5136680701313394E-4"/>
    <m/>
    <m/>
    <m/>
    <m/>
    <m/>
    <m/>
    <x v="234"/>
    <m/>
    <m/>
    <m/>
    <n v="15913"/>
    <n v="0.9899838248102526"/>
    <m/>
    <n v="32.46"/>
    <m/>
    <m/>
    <n v="516.53598"/>
  </r>
  <r>
    <x v="0"/>
    <d v="2017-10-31T00:00:00"/>
    <d v="2017-10-01T00:00:00"/>
    <d v="2017-12-31T00:00:00"/>
    <x v="0"/>
    <s v="DAN_Carat_Smirnoff_INT Ted Danson_Seq 3x_10/1-12/31"/>
    <m/>
    <x v="6"/>
    <m/>
    <m/>
    <m/>
    <x v="7"/>
    <m/>
    <m/>
    <m/>
    <m/>
    <x v="235"/>
    <m/>
    <m/>
    <n v="8"/>
    <n v="3.1639311844967373E-4"/>
    <m/>
    <m/>
    <m/>
    <m/>
    <m/>
    <m/>
    <x v="235"/>
    <m/>
    <m/>
    <m/>
    <n v="25285"/>
    <n v="0.98734819789917605"/>
    <m/>
    <n v="32.46"/>
    <m/>
    <m/>
    <n v="820.75109999999995"/>
  </r>
  <r>
    <x v="0"/>
    <d v="2017-10-29T00:00:00"/>
    <d v="2017-10-01T00:00:00"/>
    <d v="2017-12-31T00:00:00"/>
    <x v="0"/>
    <s v="DAN_Carat_Smirnoff_INT Ted Danson_Seq 3x_10/1-12/31"/>
    <m/>
    <x v="3"/>
    <m/>
    <m/>
    <m/>
    <x v="8"/>
    <m/>
    <m/>
    <m/>
    <m/>
    <x v="236"/>
    <m/>
    <m/>
    <n v="3"/>
    <n v="9.2364532019704429E-4"/>
    <m/>
    <m/>
    <m/>
    <m/>
    <m/>
    <m/>
    <x v="236"/>
    <m/>
    <m/>
    <m/>
    <n v="3248"/>
    <n v="0.98334847108689072"/>
    <m/>
    <n v="35.71"/>
    <m/>
    <m/>
    <n v="115.98608"/>
  </r>
  <r>
    <x v="0"/>
    <d v="2017-10-30T00:00:00"/>
    <d v="2017-10-01T00:00:00"/>
    <d v="2017-12-31T00:00:00"/>
    <x v="0"/>
    <s v="DAN_Carat_Smirnoff_INT Ted Danson_Seq 3x_10/1-12/31"/>
    <m/>
    <x v="3"/>
    <m/>
    <m/>
    <m/>
    <x v="8"/>
    <m/>
    <m/>
    <m/>
    <m/>
    <x v="237"/>
    <m/>
    <m/>
    <n v="1"/>
    <n v="2.0145044319097501E-4"/>
    <m/>
    <m/>
    <m/>
    <m/>
    <m/>
    <m/>
    <x v="237"/>
    <m/>
    <m/>
    <m/>
    <n v="4964"/>
    <n v="0.97986577181208057"/>
    <m/>
    <n v="35.71"/>
    <m/>
    <m/>
    <n v="177.26444000000001"/>
  </r>
  <r>
    <x v="0"/>
    <d v="2017-10-31T00:00:00"/>
    <d v="2017-10-01T00:00:00"/>
    <d v="2017-12-31T00:00:00"/>
    <x v="0"/>
    <s v="DAN_Carat_Smirnoff_INT Ted Danson_Seq 3x_10/1-12/31"/>
    <m/>
    <x v="3"/>
    <m/>
    <m/>
    <m/>
    <x v="8"/>
    <m/>
    <m/>
    <m/>
    <m/>
    <x v="238"/>
    <m/>
    <m/>
    <n v="0"/>
    <n v="0"/>
    <m/>
    <m/>
    <m/>
    <m/>
    <m/>
    <m/>
    <x v="238"/>
    <m/>
    <m/>
    <m/>
    <n v="6765"/>
    <n v="0.98100348027842232"/>
    <m/>
    <n v="35.71"/>
    <m/>
    <m/>
    <n v="241.57814999999999"/>
  </r>
  <r>
    <x v="0"/>
    <d v="2017-10-29T00:00:00"/>
    <d v="2017-10-01T00:00:00"/>
    <d v="2017-12-31T00:00:00"/>
    <x v="0"/>
    <s v="DAN_Carat_Smirnoff_INT Ted Danson_Seq 3x_10/1-12/31"/>
    <m/>
    <x v="4"/>
    <m/>
    <m/>
    <m/>
    <x v="9"/>
    <m/>
    <m/>
    <m/>
    <m/>
    <x v="239"/>
    <m/>
    <m/>
    <n v="0"/>
    <n v="0"/>
    <m/>
    <m/>
    <m/>
    <m/>
    <m/>
    <m/>
    <x v="239"/>
    <m/>
    <m/>
    <m/>
    <n v="3140"/>
    <n v="0.99430018999366687"/>
    <m/>
    <n v="35.71"/>
    <m/>
    <m/>
    <n v="112.1294"/>
  </r>
  <r>
    <x v="0"/>
    <d v="2017-10-30T00:00:00"/>
    <d v="2017-10-01T00:00:00"/>
    <d v="2017-12-31T00:00:00"/>
    <x v="0"/>
    <s v="DAN_Carat_Smirnoff_INT Ted Danson_Seq 3x_10/1-12/31"/>
    <m/>
    <x v="4"/>
    <m/>
    <m/>
    <m/>
    <x v="9"/>
    <m/>
    <m/>
    <m/>
    <m/>
    <x v="240"/>
    <m/>
    <m/>
    <n v="0"/>
    <n v="0"/>
    <m/>
    <m/>
    <m/>
    <m/>
    <m/>
    <m/>
    <x v="240"/>
    <m/>
    <m/>
    <m/>
    <n v="4818"/>
    <n v="0.99586606035551883"/>
    <m/>
    <n v="35.71"/>
    <m/>
    <m/>
    <n v="172.05078"/>
  </r>
  <r>
    <x v="0"/>
    <d v="2017-10-31T00:00:00"/>
    <d v="2017-10-01T00:00:00"/>
    <d v="2017-12-31T00:00:00"/>
    <x v="0"/>
    <s v="DAN_Carat_Smirnoff_INT Ted Danson_Seq 3x_10/1-12/31"/>
    <m/>
    <x v="4"/>
    <m/>
    <m/>
    <m/>
    <x v="9"/>
    <m/>
    <m/>
    <m/>
    <m/>
    <x v="241"/>
    <m/>
    <m/>
    <n v="1"/>
    <n v="1.5372790161414298E-4"/>
    <m/>
    <m/>
    <m/>
    <m/>
    <m/>
    <m/>
    <x v="241"/>
    <m/>
    <m/>
    <m/>
    <n v="6505"/>
    <n v="0.99312977099236643"/>
    <m/>
    <n v="35.71"/>
    <m/>
    <m/>
    <n v="232.29355000000001"/>
  </r>
  <r>
    <x v="0"/>
    <d v="2017-10-29T00:00:00"/>
    <d v="2017-10-01T00:00:00"/>
    <d v="2017-12-31T00:00:00"/>
    <x v="0"/>
    <s v="DAN_Carat_Smirnoff_INT Ted Danson_Seq 3x_10/1-12/31"/>
    <m/>
    <x v="2"/>
    <m/>
    <m/>
    <m/>
    <x v="2"/>
    <m/>
    <m/>
    <m/>
    <m/>
    <x v="17"/>
    <m/>
    <m/>
    <n v="0"/>
    <n v="0"/>
    <m/>
    <m/>
    <m/>
    <m/>
    <m/>
    <m/>
    <x v="17"/>
    <m/>
    <m/>
    <m/>
    <n v="2912"/>
    <n v="0.99555555555555553"/>
    <m/>
    <n v="35.71"/>
    <m/>
    <m/>
    <n v="103.98752"/>
  </r>
  <r>
    <x v="0"/>
    <d v="2017-10-30T00:00:00"/>
    <d v="2017-10-01T00:00:00"/>
    <d v="2017-12-31T00:00:00"/>
    <x v="0"/>
    <s v="DAN_Carat_Smirnoff_INT Ted Danson_Seq 3x_10/1-12/31"/>
    <m/>
    <x v="2"/>
    <m/>
    <m/>
    <m/>
    <x v="2"/>
    <m/>
    <m/>
    <m/>
    <m/>
    <x v="242"/>
    <m/>
    <m/>
    <n v="0"/>
    <n v="0"/>
    <m/>
    <m/>
    <m/>
    <m/>
    <m/>
    <m/>
    <x v="242"/>
    <m/>
    <m/>
    <m/>
    <n v="4576"/>
    <n v="0.99435028248587576"/>
    <m/>
    <n v="35.71"/>
    <m/>
    <m/>
    <n v="163.40895999999998"/>
  </r>
  <r>
    <x v="0"/>
    <d v="2017-10-31T00:00:00"/>
    <d v="2017-10-01T00:00:00"/>
    <d v="2017-12-31T00:00:00"/>
    <x v="0"/>
    <s v="DAN_Carat_Smirnoff_INT Ted Danson_Seq 3x_10/1-12/31"/>
    <m/>
    <x v="2"/>
    <m/>
    <m/>
    <m/>
    <x v="2"/>
    <m/>
    <m/>
    <m/>
    <m/>
    <x v="243"/>
    <m/>
    <m/>
    <n v="1"/>
    <n v="1.6420361247947455E-4"/>
    <m/>
    <m/>
    <m/>
    <m/>
    <m/>
    <m/>
    <x v="243"/>
    <m/>
    <m/>
    <m/>
    <n v="6090"/>
    <n v="0.99542334096109841"/>
    <m/>
    <n v="35.71"/>
    <m/>
    <m/>
    <n v="217.47389999999999"/>
  </r>
  <r>
    <x v="0"/>
    <d v="2017-10-29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"/>
    <n v="5.0195203569436701E-4"/>
    <m/>
    <m/>
    <m/>
    <m/>
    <m/>
    <m/>
    <x v="0"/>
    <m/>
    <m/>
    <m/>
    <n v="17930"/>
    <m/>
    <m/>
    <n v="6.17"/>
    <m/>
    <m/>
    <n v="110.6281"/>
  </r>
  <r>
    <x v="0"/>
    <d v="2017-10-30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5.4122316435143423E-4"/>
    <m/>
    <m/>
    <m/>
    <m/>
    <m/>
    <m/>
    <x v="0"/>
    <m/>
    <m/>
    <m/>
    <n v="22172"/>
    <m/>
    <m/>
    <n v="6.17"/>
    <m/>
    <m/>
    <n v="136.80123999999998"/>
  </r>
  <r>
    <x v="0"/>
    <d v="2017-10-31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1"/>
    <n v="8.0441277867156972E-4"/>
    <m/>
    <m/>
    <m/>
    <m/>
    <m/>
    <m/>
    <x v="0"/>
    <m/>
    <m/>
    <m/>
    <n v="26106"/>
    <m/>
    <m/>
    <n v="6.17"/>
    <m/>
    <m/>
    <n v="161.07401999999999"/>
  </r>
  <r>
    <x v="0"/>
    <d v="2017-10-29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8"/>
    <n v="7.0733863837312114E-4"/>
    <m/>
    <m/>
    <m/>
    <m/>
    <m/>
    <m/>
    <x v="0"/>
    <m/>
    <m/>
    <m/>
    <n v="11310"/>
    <m/>
    <m/>
    <n v="7.4"/>
    <m/>
    <m/>
    <n v="83.694000000000003"/>
  </r>
  <r>
    <x v="0"/>
    <d v="2017-10-30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9"/>
    <n v="4.5155787466760321E-4"/>
    <m/>
    <m/>
    <m/>
    <m/>
    <m/>
    <m/>
    <x v="0"/>
    <m/>
    <m/>
    <m/>
    <n v="19931"/>
    <m/>
    <m/>
    <n v="7.4"/>
    <m/>
    <m/>
    <n v="147.48939999999999"/>
  </r>
  <r>
    <x v="0"/>
    <d v="2017-10-3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0"/>
    <n v="6.0083516087361432E-4"/>
    <m/>
    <m/>
    <m/>
    <m/>
    <m/>
    <m/>
    <x v="0"/>
    <m/>
    <m/>
    <m/>
    <n v="33287"/>
    <m/>
    <m/>
    <n v="7.4"/>
    <m/>
    <m/>
    <n v="246.32380000000001"/>
  </r>
  <r>
    <x v="0"/>
    <d v="2017-10-29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2.834467120181406E-4"/>
    <m/>
    <m/>
    <m/>
    <m/>
    <m/>
    <m/>
    <x v="0"/>
    <m/>
    <m/>
    <m/>
    <n v="3528"/>
    <m/>
    <m/>
    <n v="8.14"/>
    <m/>
    <m/>
    <n v="28.717920000000003"/>
  </r>
  <r>
    <x v="0"/>
    <d v="2017-10-30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419"/>
    <m/>
    <m/>
    <n v="8.14"/>
    <m/>
    <m/>
    <n v="44.110660000000003"/>
  </r>
  <r>
    <x v="0"/>
    <d v="2017-10-31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7524"/>
    <m/>
    <m/>
    <n v="8.14"/>
    <m/>
    <m/>
    <n v="61.245360000000005"/>
  </r>
  <r>
    <x v="0"/>
    <d v="2017-11-01T00:00:00"/>
    <d v="2017-10-01T00:00:00"/>
    <d v="2017-12-31T00:00:00"/>
    <x v="0"/>
    <s v="DAN_Carat_Smirnoff_INT Ted Danson_Seq 3x_10/1-12/31"/>
    <m/>
    <x v="5"/>
    <m/>
    <m/>
    <m/>
    <x v="7"/>
    <m/>
    <m/>
    <m/>
    <m/>
    <x v="244"/>
    <m/>
    <m/>
    <n v="37"/>
    <n v="8.9681750975592026E-4"/>
    <m/>
    <m/>
    <m/>
    <m/>
    <m/>
    <m/>
    <x v="244"/>
    <m/>
    <m/>
    <m/>
    <n v="41257"/>
    <n v="0.98774210538916418"/>
    <m/>
    <n v="27.05"/>
    <m/>
    <m/>
    <n v="1116.0018500000001"/>
  </r>
  <r>
    <x v="0"/>
    <d v="2017-11-02T00:00:00"/>
    <d v="2017-10-01T00:00:00"/>
    <d v="2017-12-31T00:00:00"/>
    <x v="0"/>
    <s v="DAN_Carat_Smirnoff_INT Ted Danson_Seq 3x_10/1-12/31"/>
    <m/>
    <x v="5"/>
    <m/>
    <m/>
    <m/>
    <x v="7"/>
    <m/>
    <m/>
    <m/>
    <m/>
    <x v="245"/>
    <m/>
    <m/>
    <n v="70"/>
    <n v="1.2068133232190884E-3"/>
    <m/>
    <m/>
    <m/>
    <m/>
    <m/>
    <m/>
    <x v="245"/>
    <m/>
    <m/>
    <m/>
    <n v="58004"/>
    <n v="0.96573540674636205"/>
    <m/>
    <n v="27.05"/>
    <m/>
    <m/>
    <n v="1569.0082"/>
  </r>
  <r>
    <x v="0"/>
    <d v="2017-11-03T00:00:00"/>
    <d v="2017-10-01T00:00:00"/>
    <d v="2017-12-31T00:00:00"/>
    <x v="0"/>
    <s v="DAN_Carat_Smirnoff_INT Ted Danson_Seq 3x_10/1-12/31"/>
    <m/>
    <x v="5"/>
    <m/>
    <m/>
    <m/>
    <x v="7"/>
    <m/>
    <m/>
    <m/>
    <m/>
    <x v="246"/>
    <m/>
    <m/>
    <n v="24"/>
    <n v="1.178608260079556E-3"/>
    <m/>
    <m/>
    <m/>
    <m/>
    <m/>
    <m/>
    <x v="246"/>
    <m/>
    <m/>
    <m/>
    <n v="20363"/>
    <n v="0.97828489070381941"/>
    <m/>
    <n v="27.05"/>
    <m/>
    <m/>
    <n v="550.81915000000004"/>
  </r>
  <r>
    <x v="0"/>
    <d v="2017-11-04T00:00:00"/>
    <d v="2017-10-01T00:00:00"/>
    <d v="2017-12-31T00:00:00"/>
    <x v="0"/>
    <s v="DAN_Carat_Smirnoff_INT Ted Danson_Seq 3x_10/1-12/31"/>
    <m/>
    <x v="5"/>
    <m/>
    <m/>
    <m/>
    <x v="7"/>
    <m/>
    <m/>
    <m/>
    <m/>
    <x v="247"/>
    <m/>
    <m/>
    <n v="21"/>
    <n v="7.3562896276316249E-4"/>
    <m/>
    <m/>
    <m/>
    <m/>
    <m/>
    <m/>
    <x v="247"/>
    <m/>
    <m/>
    <m/>
    <n v="28547"/>
    <n v="0.98025547695900006"/>
    <m/>
    <n v="27.05"/>
    <m/>
    <m/>
    <n v="772.19634999999994"/>
  </r>
  <r>
    <x v="0"/>
    <d v="2017-11-05T00:00:00"/>
    <d v="2017-10-01T00:00:00"/>
    <d v="2017-12-31T00:00:00"/>
    <x v="0"/>
    <s v="DAN_Carat_Smirnoff_INT Ted Danson_Seq 3x_10/1-12/31"/>
    <m/>
    <x v="5"/>
    <m/>
    <m/>
    <m/>
    <x v="7"/>
    <m/>
    <m/>
    <m/>
    <m/>
    <x v="248"/>
    <m/>
    <m/>
    <n v="18"/>
    <n v="4.7694753577106518E-4"/>
    <m/>
    <m/>
    <m/>
    <m/>
    <m/>
    <m/>
    <x v="248"/>
    <m/>
    <m/>
    <m/>
    <n v="37740"/>
    <n v="0.98110068370291414"/>
    <m/>
    <n v="27.05"/>
    <m/>
    <m/>
    <n v="1020.867"/>
  </r>
  <r>
    <x v="0"/>
    <d v="2017-11-01T00:00:00"/>
    <d v="2017-10-01T00:00:00"/>
    <d v="2017-12-31T00:00:00"/>
    <x v="0"/>
    <s v="DAN_Carat_Smirnoff_INT Ted Danson_Seq 3x_10/1-12/31"/>
    <m/>
    <x v="6"/>
    <m/>
    <m/>
    <m/>
    <x v="7"/>
    <m/>
    <m/>
    <m/>
    <m/>
    <x v="249"/>
    <m/>
    <m/>
    <n v="30"/>
    <n v="6.2432364937983851E-4"/>
    <m/>
    <m/>
    <m/>
    <m/>
    <m/>
    <m/>
    <x v="249"/>
    <m/>
    <m/>
    <m/>
    <n v="48052"/>
    <n v="0.98803306328905705"/>
    <m/>
    <n v="27.05"/>
    <m/>
    <m/>
    <n v="1299.8066000000001"/>
  </r>
  <r>
    <x v="0"/>
    <d v="2017-11-02T00:00:00"/>
    <d v="2017-10-01T00:00:00"/>
    <d v="2017-12-31T00:00:00"/>
    <x v="0"/>
    <s v="DAN_Carat_Smirnoff_INT Ted Danson_Seq 3x_10/1-12/31"/>
    <m/>
    <x v="6"/>
    <m/>
    <m/>
    <m/>
    <x v="7"/>
    <m/>
    <m/>
    <m/>
    <m/>
    <x v="250"/>
    <m/>
    <m/>
    <n v="82"/>
    <n v="1.1004938801803736E-3"/>
    <m/>
    <m/>
    <m/>
    <m/>
    <m/>
    <m/>
    <x v="250"/>
    <m/>
    <m/>
    <m/>
    <n v="74512"/>
    <n v="0.97201821099182073"/>
    <m/>
    <n v="27.05"/>
    <m/>
    <m/>
    <n v="2015.5496000000001"/>
  </r>
  <r>
    <x v="0"/>
    <d v="2017-11-03T00:00:00"/>
    <d v="2017-10-01T00:00:00"/>
    <d v="2017-12-31T00:00:00"/>
    <x v="0"/>
    <s v="DAN_Carat_Smirnoff_INT Ted Danson_Seq 3x_10/1-12/31"/>
    <m/>
    <x v="6"/>
    <m/>
    <m/>
    <m/>
    <x v="7"/>
    <m/>
    <m/>
    <m/>
    <m/>
    <x v="251"/>
    <m/>
    <m/>
    <n v="19"/>
    <n v="8.1885963022023018E-4"/>
    <m/>
    <m/>
    <m/>
    <m/>
    <m/>
    <m/>
    <x v="251"/>
    <m/>
    <m/>
    <m/>
    <n v="23203"/>
    <n v="0.98168048739211378"/>
    <m/>
    <n v="27.05"/>
    <m/>
    <m/>
    <n v="627.64115000000004"/>
  </r>
  <r>
    <x v="0"/>
    <d v="2017-11-04T00:00:00"/>
    <d v="2017-10-01T00:00:00"/>
    <d v="2017-12-31T00:00:00"/>
    <x v="0"/>
    <s v="DAN_Carat_Smirnoff_INT Ted Danson_Seq 3x_10/1-12/31"/>
    <m/>
    <x v="6"/>
    <m/>
    <m/>
    <m/>
    <x v="7"/>
    <m/>
    <m/>
    <m/>
    <m/>
    <x v="252"/>
    <m/>
    <m/>
    <n v="29"/>
    <n v="8.658784187268602E-4"/>
    <m/>
    <m/>
    <m/>
    <m/>
    <m/>
    <m/>
    <x v="252"/>
    <m/>
    <m/>
    <m/>
    <n v="33492"/>
    <n v="0.98384348745667116"/>
    <m/>
    <n v="27.05"/>
    <m/>
    <m/>
    <n v="905.95859999999993"/>
  </r>
  <r>
    <x v="0"/>
    <d v="2017-11-05T00:00:00"/>
    <d v="2017-10-01T00:00:00"/>
    <d v="2017-12-31T00:00:00"/>
    <x v="0"/>
    <s v="DAN_Carat_Smirnoff_INT Ted Danson_Seq 3x_10/1-12/31"/>
    <m/>
    <x v="6"/>
    <m/>
    <m/>
    <m/>
    <x v="7"/>
    <m/>
    <m/>
    <m/>
    <m/>
    <x v="253"/>
    <m/>
    <m/>
    <n v="37"/>
    <n v="7.2252924290652039E-4"/>
    <m/>
    <m/>
    <m/>
    <m/>
    <m/>
    <m/>
    <x v="253"/>
    <m/>
    <m/>
    <m/>
    <n v="51209"/>
    <n v="0.98511051689975571"/>
    <m/>
    <n v="27.05"/>
    <m/>
    <m/>
    <n v="1385.20345"/>
  </r>
  <r>
    <x v="0"/>
    <d v="2017-11-01T00:00:00"/>
    <d v="2017-10-01T00:00:00"/>
    <d v="2017-12-31T00:00:00"/>
    <x v="0"/>
    <s v="DAN_Carat_Smirnoff_INT Ted Danson_Seq 3x_10/1-12/31"/>
    <m/>
    <x v="3"/>
    <m/>
    <m/>
    <m/>
    <x v="3"/>
    <m/>
    <m/>
    <m/>
    <m/>
    <x v="254"/>
    <m/>
    <m/>
    <n v="7"/>
    <n v="4.4050091246617583E-4"/>
    <m/>
    <m/>
    <m/>
    <m/>
    <m/>
    <m/>
    <x v="254"/>
    <m/>
    <m/>
    <m/>
    <n v="15891"/>
    <n v="0.99968545546049326"/>
    <m/>
    <n v="32.46"/>
    <m/>
    <m/>
    <n v="515.82186000000002"/>
  </r>
  <r>
    <x v="0"/>
    <d v="2017-11-02T00:00:00"/>
    <d v="2017-10-01T00:00:00"/>
    <d v="2017-12-31T00:00:00"/>
    <x v="0"/>
    <s v="DAN_Carat_Smirnoff_INT Ted Danson_Seq 3x_10/1-12/31"/>
    <m/>
    <x v="3"/>
    <m/>
    <m/>
    <m/>
    <x v="3"/>
    <m/>
    <m/>
    <m/>
    <m/>
    <x v="255"/>
    <m/>
    <m/>
    <n v="27"/>
    <n v="1.1318856376289091E-3"/>
    <m/>
    <m/>
    <m/>
    <m/>
    <m/>
    <m/>
    <x v="255"/>
    <m/>
    <m/>
    <m/>
    <n v="23854"/>
    <n v="0.97798368250584233"/>
    <m/>
    <n v="32.46"/>
    <m/>
    <m/>
    <n v="774.30083999999999"/>
  </r>
  <r>
    <x v="0"/>
    <d v="2017-11-03T00:00:00"/>
    <d v="2017-10-01T00:00:00"/>
    <d v="2017-12-31T00:00:00"/>
    <x v="0"/>
    <s v="DAN_Carat_Smirnoff_INT Ted Danson_Seq 3x_10/1-12/31"/>
    <m/>
    <x v="3"/>
    <m/>
    <m/>
    <m/>
    <x v="3"/>
    <m/>
    <m/>
    <m/>
    <m/>
    <x v="256"/>
    <m/>
    <m/>
    <n v="14"/>
    <n v="1.0166291482100066E-3"/>
    <m/>
    <m/>
    <m/>
    <m/>
    <m/>
    <m/>
    <x v="256"/>
    <m/>
    <m/>
    <m/>
    <n v="13771"/>
    <n v="0.97944523470839262"/>
    <m/>
    <n v="32.46"/>
    <m/>
    <m/>
    <n v="447.00666000000001"/>
  </r>
  <r>
    <x v="0"/>
    <d v="2017-11-04T00:00:00"/>
    <d v="2017-10-01T00:00:00"/>
    <d v="2017-12-31T00:00:00"/>
    <x v="0"/>
    <s v="DAN_Carat_Smirnoff_INT Ted Danson_Seq 3x_10/1-12/31"/>
    <m/>
    <x v="3"/>
    <m/>
    <m/>
    <m/>
    <x v="3"/>
    <m/>
    <m/>
    <m/>
    <m/>
    <x v="257"/>
    <m/>
    <m/>
    <n v="5"/>
    <n v="5.6293627561360051E-4"/>
    <m/>
    <m/>
    <m/>
    <m/>
    <m/>
    <m/>
    <x v="257"/>
    <m/>
    <m/>
    <m/>
    <n v="8882"/>
    <n v="0.98024500606997023"/>
    <m/>
    <n v="32.46"/>
    <m/>
    <m/>
    <n v="288.30972000000003"/>
  </r>
  <r>
    <x v="0"/>
    <d v="2017-11-05T00:00:00"/>
    <d v="2017-10-01T00:00:00"/>
    <d v="2017-12-31T00:00:00"/>
    <x v="0"/>
    <s v="DAN_Carat_Smirnoff_INT Ted Danson_Seq 3x_10/1-12/31"/>
    <m/>
    <x v="3"/>
    <m/>
    <m/>
    <m/>
    <x v="3"/>
    <m/>
    <m/>
    <m/>
    <m/>
    <x v="258"/>
    <m/>
    <m/>
    <n v="5"/>
    <n v="3.5285815102328866E-4"/>
    <m/>
    <m/>
    <m/>
    <m/>
    <m/>
    <m/>
    <x v="258"/>
    <m/>
    <m/>
    <m/>
    <n v="14170"/>
    <n v="0.97636601667470546"/>
    <m/>
    <n v="32.46"/>
    <m/>
    <m/>
    <n v="459.95820000000003"/>
  </r>
  <r>
    <x v="0"/>
    <d v="2017-11-01T00:00:00"/>
    <d v="2017-10-01T00:00:00"/>
    <d v="2017-12-31T00:00:00"/>
    <x v="0"/>
    <s v="DAN_Carat_Smirnoff_INT Ted Danson_Seq 3x_10/1-12/31"/>
    <m/>
    <x v="4"/>
    <m/>
    <m/>
    <m/>
    <x v="4"/>
    <m/>
    <m/>
    <m/>
    <m/>
    <x v="259"/>
    <m/>
    <m/>
    <n v="6"/>
    <n v="3.7568092167052786E-4"/>
    <m/>
    <m/>
    <m/>
    <m/>
    <m/>
    <m/>
    <x v="259"/>
    <m/>
    <m/>
    <m/>
    <n v="15971"/>
    <n v="0.99439636386277319"/>
    <m/>
    <n v="32.46"/>
    <m/>
    <m/>
    <n v="518.41866000000005"/>
  </r>
  <r>
    <x v="0"/>
    <d v="2017-11-02T00:00:00"/>
    <d v="2017-10-01T00:00:00"/>
    <d v="2017-12-31T00:00:00"/>
    <x v="0"/>
    <s v="DAN_Carat_Smirnoff_INT Ted Danson_Seq 3x_10/1-12/31"/>
    <m/>
    <x v="4"/>
    <m/>
    <m/>
    <m/>
    <x v="4"/>
    <m/>
    <m/>
    <m/>
    <m/>
    <x v="260"/>
    <m/>
    <m/>
    <n v="9"/>
    <n v="3.9562178557299221E-4"/>
    <m/>
    <m/>
    <m/>
    <m/>
    <m/>
    <m/>
    <x v="260"/>
    <m/>
    <m/>
    <m/>
    <n v="22749"/>
    <n v="0.98604308439166055"/>
    <m/>
    <n v="32.46"/>
    <m/>
    <m/>
    <n v="738.43254000000002"/>
  </r>
  <r>
    <x v="0"/>
    <d v="2017-11-03T00:00:00"/>
    <d v="2017-10-01T00:00:00"/>
    <d v="2017-12-31T00:00:00"/>
    <x v="0"/>
    <s v="DAN_Carat_Smirnoff_INT Ted Danson_Seq 3x_10/1-12/31"/>
    <m/>
    <x v="4"/>
    <m/>
    <m/>
    <m/>
    <x v="4"/>
    <m/>
    <m/>
    <m/>
    <m/>
    <x v="261"/>
    <m/>
    <m/>
    <n v="5"/>
    <n v="3.8217534204693115E-4"/>
    <m/>
    <m/>
    <m/>
    <m/>
    <m/>
    <m/>
    <x v="261"/>
    <m/>
    <m/>
    <m/>
    <n v="13083"/>
    <n v="0.98873941958887546"/>
    <m/>
    <n v="32.46"/>
    <m/>
    <m/>
    <n v="424.67417999999998"/>
  </r>
  <r>
    <x v="0"/>
    <d v="2017-11-04T00:00:00"/>
    <d v="2017-10-01T00:00:00"/>
    <d v="2017-12-31T00:00:00"/>
    <x v="0"/>
    <s v="DAN_Carat_Smirnoff_INT Ted Danson_Seq 3x_10/1-12/31"/>
    <m/>
    <x v="4"/>
    <m/>
    <m/>
    <m/>
    <x v="4"/>
    <m/>
    <m/>
    <m/>
    <m/>
    <x v="262"/>
    <m/>
    <m/>
    <n v="2"/>
    <n v="2.3236900197513651E-4"/>
    <m/>
    <m/>
    <m/>
    <m/>
    <m/>
    <m/>
    <x v="262"/>
    <m/>
    <m/>
    <m/>
    <n v="8607"/>
    <n v="0.98953782478730745"/>
    <m/>
    <n v="32.46"/>
    <m/>
    <m/>
    <n v="279.38322000000005"/>
  </r>
  <r>
    <x v="0"/>
    <d v="2017-11-05T00:00:00"/>
    <d v="2017-10-01T00:00:00"/>
    <d v="2017-12-31T00:00:00"/>
    <x v="0"/>
    <s v="DAN_Carat_Smirnoff_INT Ted Danson_Seq 3x_10/1-12/31"/>
    <m/>
    <x v="4"/>
    <m/>
    <m/>
    <m/>
    <x v="4"/>
    <m/>
    <m/>
    <m/>
    <m/>
    <x v="263"/>
    <m/>
    <m/>
    <n v="3"/>
    <n v="2.23081499107674E-4"/>
    <m/>
    <m/>
    <m/>
    <m/>
    <m/>
    <m/>
    <x v="263"/>
    <m/>
    <m/>
    <m/>
    <n v="13448"/>
    <n v="0.98816959365126023"/>
    <m/>
    <n v="32.46"/>
    <m/>
    <m/>
    <n v="436.52208000000002"/>
  </r>
  <r>
    <x v="0"/>
    <d v="2017-11-01T00:00:00"/>
    <d v="2017-10-01T00:00:00"/>
    <d v="2017-12-31T00:00:00"/>
    <x v="0"/>
    <s v="DAN_Carat_Smirnoff_INT Ted Danson_Seq 3x_10/1-12/31"/>
    <m/>
    <x v="2"/>
    <m/>
    <m/>
    <m/>
    <x v="5"/>
    <m/>
    <m/>
    <m/>
    <m/>
    <x v="264"/>
    <m/>
    <m/>
    <n v="4"/>
    <n v="2.5219090851774791E-4"/>
    <m/>
    <m/>
    <m/>
    <m/>
    <m/>
    <m/>
    <x v="264"/>
    <m/>
    <m/>
    <m/>
    <n v="15861"/>
    <n v="0.99199449621614855"/>
    <m/>
    <n v="32.46"/>
    <m/>
    <m/>
    <n v="514.84806000000003"/>
  </r>
  <r>
    <x v="0"/>
    <d v="2017-11-02T00:00:00"/>
    <d v="2017-10-01T00:00:00"/>
    <d v="2017-12-31T00:00:00"/>
    <x v="0"/>
    <s v="DAN_Carat_Smirnoff_INT Ted Danson_Seq 3x_10/1-12/31"/>
    <m/>
    <x v="2"/>
    <m/>
    <m/>
    <m/>
    <x v="5"/>
    <m/>
    <m/>
    <m/>
    <m/>
    <x v="265"/>
    <m/>
    <m/>
    <n v="6"/>
    <n v="2.7743098904147595E-4"/>
    <m/>
    <m/>
    <m/>
    <m/>
    <m/>
    <m/>
    <x v="265"/>
    <m/>
    <m/>
    <m/>
    <n v="21627"/>
    <n v="0.98416382252559731"/>
    <m/>
    <n v="32.46"/>
    <m/>
    <m/>
    <n v="702.01242000000002"/>
  </r>
  <r>
    <x v="0"/>
    <d v="2017-11-03T00:00:00"/>
    <d v="2017-10-01T00:00:00"/>
    <d v="2017-12-31T00:00:00"/>
    <x v="0"/>
    <s v="DAN_Carat_Smirnoff_INT Ted Danson_Seq 3x_10/1-12/31"/>
    <m/>
    <x v="2"/>
    <m/>
    <m/>
    <m/>
    <x v="5"/>
    <m/>
    <m/>
    <m/>
    <m/>
    <x v="266"/>
    <m/>
    <m/>
    <n v="4"/>
    <n v="3.3419667474308631E-4"/>
    <m/>
    <m/>
    <m/>
    <m/>
    <m/>
    <m/>
    <x v="266"/>
    <m/>
    <m/>
    <m/>
    <n v="11969"/>
    <n v="0.98688984168865435"/>
    <m/>
    <n v="32.46"/>
    <m/>
    <m/>
    <n v="388.51373999999998"/>
  </r>
  <r>
    <x v="0"/>
    <d v="2017-11-04T00:00:00"/>
    <d v="2017-10-01T00:00:00"/>
    <d v="2017-12-31T00:00:00"/>
    <x v="0"/>
    <s v="DAN_Carat_Smirnoff_INT Ted Danson_Seq 3x_10/1-12/31"/>
    <m/>
    <x v="2"/>
    <m/>
    <m/>
    <m/>
    <x v="5"/>
    <m/>
    <m/>
    <m/>
    <m/>
    <x v="267"/>
    <m/>
    <m/>
    <n v="4"/>
    <n v="5.0754980332445116E-4"/>
    <m/>
    <m/>
    <m/>
    <m/>
    <m/>
    <m/>
    <x v="267"/>
    <m/>
    <m/>
    <m/>
    <n v="7881"/>
    <n v="0.98982667671439339"/>
    <m/>
    <n v="32.46"/>
    <m/>
    <m/>
    <n v="255.81726"/>
  </r>
  <r>
    <x v="0"/>
    <d v="2017-11-05T00:00:00"/>
    <d v="2017-10-01T00:00:00"/>
    <d v="2017-12-31T00:00:00"/>
    <x v="0"/>
    <s v="DAN_Carat_Smirnoff_INT Ted Danson_Seq 3x_10/1-12/31"/>
    <m/>
    <x v="2"/>
    <m/>
    <m/>
    <m/>
    <x v="5"/>
    <m/>
    <m/>
    <m/>
    <m/>
    <x v="268"/>
    <m/>
    <m/>
    <n v="1"/>
    <n v="7.8021377857532959E-5"/>
    <m/>
    <m/>
    <m/>
    <m/>
    <m/>
    <m/>
    <x v="268"/>
    <m/>
    <m/>
    <m/>
    <n v="12817"/>
    <n v="0.98736615052769428"/>
    <m/>
    <n v="32.46"/>
    <m/>
    <m/>
    <n v="416.03982000000002"/>
  </r>
  <r>
    <x v="0"/>
    <d v="2017-11-01T00:00:00"/>
    <d v="2017-10-01T00:00:00"/>
    <d v="2017-12-31T00:00:00"/>
    <x v="0"/>
    <s v="DAN_Carat_Smirnoff_INT Ted Danson_Seq 3x_10/1-12/31"/>
    <m/>
    <x v="3"/>
    <m/>
    <m/>
    <m/>
    <x v="8"/>
    <m/>
    <m/>
    <m/>
    <m/>
    <x v="269"/>
    <m/>
    <m/>
    <n v="3"/>
    <n v="4.5717768972874126E-4"/>
    <m/>
    <m/>
    <m/>
    <m/>
    <m/>
    <m/>
    <x v="269"/>
    <m/>
    <m/>
    <m/>
    <n v="6562"/>
    <n v="0.98929594451982517"/>
    <m/>
    <n v="35.71"/>
    <m/>
    <m/>
    <n v="234.32902000000001"/>
  </r>
  <r>
    <x v="0"/>
    <d v="2017-11-02T00:00:00"/>
    <d v="2017-10-01T00:00:00"/>
    <d v="2017-12-31T00:00:00"/>
    <x v="0"/>
    <s v="DAN_Carat_Smirnoff_INT Ted Danson_Seq 3x_10/1-12/31"/>
    <m/>
    <x v="3"/>
    <m/>
    <m/>
    <m/>
    <x v="8"/>
    <m/>
    <m/>
    <m/>
    <m/>
    <x v="270"/>
    <m/>
    <m/>
    <n v="1"/>
    <n v="1.7176228100309173E-4"/>
    <m/>
    <m/>
    <m/>
    <m/>
    <m/>
    <m/>
    <x v="270"/>
    <m/>
    <m/>
    <m/>
    <n v="5822"/>
    <n v="0.98361209663794558"/>
    <m/>
    <n v="35.71"/>
    <m/>
    <m/>
    <n v="207.90361999999999"/>
  </r>
  <r>
    <x v="0"/>
    <d v="2017-11-03T00:00:00"/>
    <d v="2017-10-01T00:00:00"/>
    <d v="2017-12-31T00:00:00"/>
    <x v="0"/>
    <s v="DAN_Carat_Smirnoff_INT Ted Danson_Seq 3x_10/1-12/31"/>
    <m/>
    <x v="3"/>
    <m/>
    <m/>
    <m/>
    <x v="8"/>
    <m/>
    <m/>
    <m/>
    <m/>
    <x v="271"/>
    <m/>
    <m/>
    <n v="1"/>
    <n v="1.7611835153222966E-4"/>
    <m/>
    <m/>
    <m/>
    <m/>
    <m/>
    <m/>
    <x v="271"/>
    <m/>
    <m/>
    <m/>
    <n v="5678"/>
    <n v="0.98167358229598889"/>
    <m/>
    <n v="35.71"/>
    <m/>
    <m/>
    <n v="202.76138"/>
  </r>
  <r>
    <x v="0"/>
    <d v="2017-11-04T00:00:00"/>
    <d v="2017-10-01T00:00:00"/>
    <d v="2017-12-31T00:00:00"/>
    <x v="0"/>
    <s v="DAN_Carat_Smirnoff_INT Ted Danson_Seq 3x_10/1-12/31"/>
    <m/>
    <x v="3"/>
    <m/>
    <m/>
    <m/>
    <x v="8"/>
    <m/>
    <m/>
    <m/>
    <m/>
    <x v="272"/>
    <m/>
    <m/>
    <n v="0"/>
    <n v="0"/>
    <m/>
    <m/>
    <m/>
    <m/>
    <m/>
    <m/>
    <x v="272"/>
    <m/>
    <m/>
    <m/>
    <n v="3243"/>
    <n v="0.97946239806704927"/>
    <m/>
    <n v="35.71"/>
    <m/>
    <m/>
    <n v="115.80753"/>
  </r>
  <r>
    <x v="0"/>
    <d v="2017-11-05T00:00:00"/>
    <d v="2017-10-01T00:00:00"/>
    <d v="2017-12-31T00:00:00"/>
    <x v="0"/>
    <s v="DAN_Carat_Smirnoff_INT Ted Danson_Seq 3x_10/1-12/31"/>
    <m/>
    <x v="3"/>
    <m/>
    <m/>
    <m/>
    <x v="8"/>
    <m/>
    <m/>
    <m/>
    <m/>
    <x v="273"/>
    <m/>
    <m/>
    <n v="0"/>
    <n v="0"/>
    <m/>
    <m/>
    <m/>
    <m/>
    <m/>
    <m/>
    <x v="273"/>
    <m/>
    <m/>
    <m/>
    <n v="3301"/>
    <n v="0.98156407969075232"/>
    <m/>
    <n v="35.71"/>
    <m/>
    <m/>
    <n v="117.87871000000001"/>
  </r>
  <r>
    <x v="0"/>
    <d v="2017-11-01T00:00:00"/>
    <d v="2017-10-01T00:00:00"/>
    <d v="2017-12-31T00:00:00"/>
    <x v="0"/>
    <s v="DAN_Carat_Smirnoff_INT Ted Danson_Seq 3x_10/1-12/31"/>
    <m/>
    <x v="4"/>
    <m/>
    <m/>
    <m/>
    <x v="9"/>
    <m/>
    <m/>
    <m/>
    <m/>
    <x v="274"/>
    <m/>
    <m/>
    <n v="0"/>
    <n v="0"/>
    <m/>
    <m/>
    <m/>
    <m/>
    <m/>
    <m/>
    <x v="274"/>
    <m/>
    <m/>
    <m/>
    <n v="6527"/>
    <n v="0.99390893863255669"/>
    <m/>
    <n v="35.71"/>
    <m/>
    <m/>
    <n v="233.07917"/>
  </r>
  <r>
    <x v="0"/>
    <d v="2017-11-02T00:00:00"/>
    <d v="2017-10-01T00:00:00"/>
    <d v="2017-12-31T00:00:00"/>
    <x v="0"/>
    <s v="DAN_Carat_Smirnoff_INT Ted Danson_Seq 3x_10/1-12/31"/>
    <m/>
    <x v="4"/>
    <m/>
    <m/>
    <m/>
    <x v="9"/>
    <m/>
    <m/>
    <m/>
    <m/>
    <x v="275"/>
    <m/>
    <m/>
    <n v="0"/>
    <n v="0"/>
    <m/>
    <m/>
    <m/>
    <m/>
    <m/>
    <m/>
    <x v="275"/>
    <m/>
    <m/>
    <m/>
    <n v="5672"/>
    <n v="0.99369306236860544"/>
    <m/>
    <n v="35.71"/>
    <m/>
    <m/>
    <n v="202.54712000000001"/>
  </r>
  <r>
    <x v="0"/>
    <d v="2017-11-03T00:00:00"/>
    <d v="2017-10-01T00:00:00"/>
    <d v="2017-12-31T00:00:00"/>
    <x v="0"/>
    <s v="DAN_Carat_Smirnoff_INT Ted Danson_Seq 3x_10/1-12/31"/>
    <m/>
    <x v="4"/>
    <m/>
    <m/>
    <m/>
    <x v="9"/>
    <m/>
    <m/>
    <m/>
    <m/>
    <x v="276"/>
    <m/>
    <m/>
    <n v="0"/>
    <n v="0"/>
    <m/>
    <m/>
    <m/>
    <m/>
    <m/>
    <m/>
    <x v="276"/>
    <m/>
    <m/>
    <m/>
    <n v="5523"/>
    <n v="0.99459751485683412"/>
    <m/>
    <n v="35.71"/>
    <m/>
    <m/>
    <n v="197.22633000000002"/>
  </r>
  <r>
    <x v="0"/>
    <d v="2017-11-04T00:00:00"/>
    <d v="2017-10-01T00:00:00"/>
    <d v="2017-12-31T00:00:00"/>
    <x v="0"/>
    <s v="DAN_Carat_Smirnoff_INT Ted Danson_Seq 3x_10/1-12/31"/>
    <m/>
    <x v="4"/>
    <m/>
    <m/>
    <m/>
    <x v="9"/>
    <m/>
    <m/>
    <m/>
    <m/>
    <x v="239"/>
    <m/>
    <m/>
    <n v="0"/>
    <n v="0"/>
    <m/>
    <m/>
    <m/>
    <m/>
    <m/>
    <m/>
    <x v="239"/>
    <m/>
    <m/>
    <m/>
    <n v="3150"/>
    <n v="0.99746675110829641"/>
    <m/>
    <n v="35.71"/>
    <m/>
    <m/>
    <n v="112.48650000000001"/>
  </r>
  <r>
    <x v="0"/>
    <d v="2017-11-05T00:00:00"/>
    <d v="2017-10-01T00:00:00"/>
    <d v="2017-12-31T00:00:00"/>
    <x v="0"/>
    <s v="DAN_Carat_Smirnoff_INT Ted Danson_Seq 3x_10/1-12/31"/>
    <m/>
    <x v="4"/>
    <m/>
    <m/>
    <m/>
    <x v="9"/>
    <m/>
    <m/>
    <m/>
    <m/>
    <x v="277"/>
    <m/>
    <m/>
    <n v="0"/>
    <n v="0"/>
    <m/>
    <m/>
    <m/>
    <m/>
    <m/>
    <m/>
    <x v="277"/>
    <m/>
    <m/>
    <m/>
    <n v="3190"/>
    <n v="0.9934599813142323"/>
    <m/>
    <n v="35.71"/>
    <m/>
    <m/>
    <n v="113.9149"/>
  </r>
  <r>
    <x v="0"/>
    <d v="2017-11-01T00:00:00"/>
    <d v="2017-10-01T00:00:00"/>
    <d v="2017-12-31T00:00:00"/>
    <x v="0"/>
    <s v="DAN_Carat_Smirnoff_INT Ted Danson_Seq 3x_10/1-12/31"/>
    <m/>
    <x v="2"/>
    <m/>
    <m/>
    <m/>
    <x v="2"/>
    <m/>
    <m/>
    <m/>
    <m/>
    <x v="278"/>
    <m/>
    <m/>
    <n v="0"/>
    <n v="0"/>
    <m/>
    <m/>
    <m/>
    <m/>
    <m/>
    <m/>
    <x v="278"/>
    <m/>
    <m/>
    <m/>
    <n v="6401"/>
    <n v="0.99471639471639473"/>
    <m/>
    <n v="35.71"/>
    <m/>
    <m/>
    <n v="228.57971000000001"/>
  </r>
  <r>
    <x v="0"/>
    <d v="2017-11-02T00:00:00"/>
    <d v="2017-10-01T00:00:00"/>
    <d v="2017-12-31T00:00:00"/>
    <x v="0"/>
    <s v="DAN_Carat_Smirnoff_INT Ted Danson_Seq 3x_10/1-12/31"/>
    <m/>
    <x v="2"/>
    <m/>
    <m/>
    <m/>
    <x v="2"/>
    <m/>
    <m/>
    <m/>
    <m/>
    <x v="279"/>
    <m/>
    <m/>
    <n v="1"/>
    <n v="1.7892288423689389E-4"/>
    <m/>
    <m/>
    <m/>
    <m/>
    <m/>
    <m/>
    <x v="279"/>
    <m/>
    <m/>
    <m/>
    <n v="5589"/>
    <n v="0.99324684556602094"/>
    <m/>
    <n v="35.71"/>
    <m/>
    <m/>
    <n v="199.58319"/>
  </r>
  <r>
    <x v="0"/>
    <d v="2017-11-03T00:00:00"/>
    <d v="2017-10-01T00:00:00"/>
    <d v="2017-12-31T00:00:00"/>
    <x v="0"/>
    <s v="DAN_Carat_Smirnoff_INT Ted Danson_Seq 3x_10/1-12/31"/>
    <m/>
    <x v="2"/>
    <m/>
    <m/>
    <m/>
    <x v="2"/>
    <m/>
    <m/>
    <m/>
    <m/>
    <x v="280"/>
    <m/>
    <m/>
    <n v="0"/>
    <n v="0"/>
    <m/>
    <m/>
    <m/>
    <m/>
    <m/>
    <m/>
    <x v="280"/>
    <m/>
    <m/>
    <m/>
    <n v="5283"/>
    <n v="0.99379232505643345"/>
    <m/>
    <n v="35.71"/>
    <m/>
    <m/>
    <n v="188.65592999999998"/>
  </r>
  <r>
    <x v="0"/>
    <d v="2017-11-04T00:00:00"/>
    <d v="2017-10-01T00:00:00"/>
    <d v="2017-12-31T00:00:00"/>
    <x v="0"/>
    <s v="DAN_Carat_Smirnoff_INT Ted Danson_Seq 3x_10/1-12/31"/>
    <m/>
    <x v="2"/>
    <m/>
    <m/>
    <m/>
    <x v="2"/>
    <m/>
    <m/>
    <m/>
    <m/>
    <x v="281"/>
    <m/>
    <m/>
    <n v="0"/>
    <n v="0"/>
    <m/>
    <m/>
    <m/>
    <m/>
    <m/>
    <m/>
    <x v="281"/>
    <m/>
    <m/>
    <m/>
    <n v="2971"/>
    <n v="0.99464345497154338"/>
    <m/>
    <n v="35.71"/>
    <m/>
    <m/>
    <n v="106.09441000000001"/>
  </r>
  <r>
    <x v="0"/>
    <d v="2017-11-05T00:00:00"/>
    <d v="2017-10-01T00:00:00"/>
    <d v="2017-12-31T00:00:00"/>
    <x v="0"/>
    <s v="DAN_Carat_Smirnoff_INT Ted Danson_Seq 3x_10/1-12/31"/>
    <m/>
    <x v="2"/>
    <m/>
    <m/>
    <m/>
    <x v="2"/>
    <m/>
    <m/>
    <m/>
    <m/>
    <x v="282"/>
    <m/>
    <m/>
    <n v="0"/>
    <n v="0"/>
    <m/>
    <m/>
    <m/>
    <m/>
    <m/>
    <m/>
    <x v="282"/>
    <m/>
    <m/>
    <m/>
    <n v="3023"/>
    <n v="0.99277504105090308"/>
    <m/>
    <n v="35.71"/>
    <m/>
    <m/>
    <n v="107.95133"/>
  </r>
  <r>
    <x v="0"/>
    <d v="2017-11-01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7"/>
    <n v="3.387206038904481E-4"/>
    <m/>
    <m/>
    <m/>
    <m/>
    <m/>
    <m/>
    <x v="0"/>
    <m/>
    <m/>
    <m/>
    <n v="20666"/>
    <m/>
    <m/>
    <n v="6.17"/>
    <m/>
    <m/>
    <n v="127.50922"/>
  </r>
  <r>
    <x v="0"/>
    <d v="2017-11-02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8"/>
    <n v="3.4552757741977279E-4"/>
    <m/>
    <m/>
    <m/>
    <m/>
    <m/>
    <m/>
    <x v="0"/>
    <m/>
    <m/>
    <m/>
    <n v="23153"/>
    <m/>
    <m/>
    <n v="6.17"/>
    <m/>
    <m/>
    <n v="142.85401000000002"/>
  </r>
  <r>
    <x v="0"/>
    <d v="2017-11-03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"/>
    <n v="4.4863167339614175E-4"/>
    <m/>
    <m/>
    <m/>
    <m/>
    <m/>
    <m/>
    <x v="0"/>
    <m/>
    <m/>
    <m/>
    <n v="20061"/>
    <m/>
    <m/>
    <n v="6.17"/>
    <m/>
    <m/>
    <n v="123.77637"/>
  </r>
  <r>
    <x v="0"/>
    <d v="2017-11-04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3"/>
    <n v="6.0591936611512466E-4"/>
    <m/>
    <m/>
    <m/>
    <m/>
    <m/>
    <m/>
    <x v="0"/>
    <m/>
    <m/>
    <m/>
    <n v="21455"/>
    <m/>
    <m/>
    <n v="6.17"/>
    <m/>
    <m/>
    <n v="132.37735000000001"/>
  </r>
  <r>
    <x v="0"/>
    <d v="2017-11-05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7"/>
    <n v="3.1597002798591675E-4"/>
    <m/>
    <m/>
    <m/>
    <m/>
    <m/>
    <m/>
    <x v="0"/>
    <m/>
    <m/>
    <m/>
    <n v="22154"/>
    <m/>
    <m/>
    <n v="6.17"/>
    <m/>
    <m/>
    <n v="136.69018"/>
  </r>
  <r>
    <x v="0"/>
    <d v="2017-11-0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5"/>
    <n v="2.8483536515893813E-4"/>
    <m/>
    <m/>
    <m/>
    <m/>
    <m/>
    <m/>
    <x v="0"/>
    <m/>
    <m/>
    <m/>
    <n v="17554"/>
    <m/>
    <m/>
    <n v="7.4"/>
    <m/>
    <m/>
    <n v="129.89959999999999"/>
  </r>
  <r>
    <x v="0"/>
    <d v="2017-11-02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2"/>
    <n v="4.4141990068052232E-4"/>
    <m/>
    <m/>
    <m/>
    <m/>
    <m/>
    <m/>
    <x v="0"/>
    <m/>
    <m/>
    <m/>
    <n v="27185"/>
    <m/>
    <m/>
    <n v="7.4"/>
    <m/>
    <m/>
    <n v="201.16900000000001"/>
  </r>
  <r>
    <x v="0"/>
    <d v="2017-11-03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6"/>
    <n v="3.9346842415896122E-4"/>
    <m/>
    <m/>
    <m/>
    <m/>
    <m/>
    <m/>
    <x v="0"/>
    <m/>
    <m/>
    <m/>
    <n v="15249"/>
    <m/>
    <m/>
    <n v="7.4"/>
    <m/>
    <m/>
    <n v="112.8426"/>
  </r>
  <r>
    <x v="0"/>
    <d v="2017-11-04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6"/>
    <n v="6.2066825281886827E-4"/>
    <m/>
    <m/>
    <m/>
    <m/>
    <m/>
    <m/>
    <x v="0"/>
    <m/>
    <m/>
    <m/>
    <n v="9667"/>
    <m/>
    <m/>
    <n v="7.4"/>
    <m/>
    <m/>
    <n v="71.535800000000009"/>
  </r>
  <r>
    <x v="0"/>
    <d v="2017-11-05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"/>
    <n v="6.2948508120357552E-5"/>
    <m/>
    <m/>
    <m/>
    <m/>
    <m/>
    <m/>
    <x v="0"/>
    <m/>
    <m/>
    <m/>
    <n v="15886"/>
    <m/>
    <m/>
    <n v="7.4"/>
    <m/>
    <m/>
    <n v="117.55640000000001"/>
  </r>
  <r>
    <x v="0"/>
    <d v="2017-11-01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3875398917718884E-4"/>
    <m/>
    <m/>
    <m/>
    <m/>
    <m/>
    <m/>
    <x v="0"/>
    <m/>
    <m/>
    <m/>
    <n v="7207"/>
    <m/>
    <m/>
    <n v="8.14"/>
    <m/>
    <m/>
    <n v="58.66498"/>
  </r>
  <r>
    <x v="0"/>
    <d v="2017-11-02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6428"/>
    <m/>
    <m/>
    <n v="8.14"/>
    <m/>
    <m/>
    <n v="52.323920000000008"/>
  </r>
  <r>
    <x v="0"/>
    <d v="2017-11-03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3"/>
    <n v="4.7908016608112422E-4"/>
    <m/>
    <m/>
    <m/>
    <m/>
    <m/>
    <m/>
    <x v="0"/>
    <m/>
    <m/>
    <m/>
    <n v="6262"/>
    <m/>
    <m/>
    <n v="8.14"/>
    <m/>
    <m/>
    <n v="50.972679999999997"/>
  </r>
  <r>
    <x v="0"/>
    <d v="2017-11-04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5.5218111540585317E-4"/>
    <m/>
    <m/>
    <m/>
    <m/>
    <m/>
    <m/>
    <x v="0"/>
    <m/>
    <m/>
    <m/>
    <n v="3622"/>
    <m/>
    <m/>
    <n v="8.14"/>
    <m/>
    <m/>
    <n v="29.483080000000001"/>
  </r>
  <r>
    <x v="0"/>
    <d v="2017-11-05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3720"/>
    <m/>
    <m/>
    <n v="8.14"/>
    <m/>
    <m/>
    <n v="30.280800000000003"/>
  </r>
  <r>
    <x v="0"/>
    <d v="2017-11-06T00:00:00"/>
    <d v="2017-10-01T00:00:00"/>
    <d v="2017-12-31T00:00:00"/>
    <x v="0"/>
    <s v="DAN_Carat_Smirnoff_INT Ted Danson_Seq 3x_10/1-12/31"/>
    <m/>
    <x v="5"/>
    <m/>
    <m/>
    <m/>
    <x v="7"/>
    <m/>
    <m/>
    <m/>
    <m/>
    <x v="283"/>
    <m/>
    <m/>
    <n v="33"/>
    <n v="8.2304526748971192E-4"/>
    <m/>
    <m/>
    <m/>
    <m/>
    <m/>
    <m/>
    <x v="283"/>
    <m/>
    <m/>
    <m/>
    <n v="40095"/>
    <n v="0.9847963845360318"/>
    <m/>
    <n v="27.05"/>
    <m/>
    <m/>
    <n v="1084.5697500000001"/>
  </r>
  <r>
    <x v="0"/>
    <d v="2017-11-07T00:00:00"/>
    <d v="2017-10-01T00:00:00"/>
    <d v="2017-12-31T00:00:00"/>
    <x v="0"/>
    <s v="DAN_Carat_Smirnoff_INT Ted Danson_Seq 3x_10/1-12/31"/>
    <m/>
    <x v="5"/>
    <m/>
    <m/>
    <m/>
    <x v="7"/>
    <m/>
    <m/>
    <m/>
    <m/>
    <x v="284"/>
    <m/>
    <m/>
    <n v="32"/>
    <n v="7.1350531784432206E-4"/>
    <m/>
    <m/>
    <m/>
    <m/>
    <m/>
    <m/>
    <x v="284"/>
    <m/>
    <m/>
    <m/>
    <n v="44849"/>
    <n v="0.9805846470035201"/>
    <m/>
    <n v="27.05"/>
    <m/>
    <m/>
    <n v="1213.16545"/>
  </r>
  <r>
    <x v="0"/>
    <d v="2017-11-08T00:00:00"/>
    <d v="2017-10-01T00:00:00"/>
    <d v="2017-12-31T00:00:00"/>
    <x v="0"/>
    <s v="DAN_Carat_Smirnoff_INT Ted Danson_Seq 3x_10/1-12/31"/>
    <m/>
    <x v="5"/>
    <m/>
    <m/>
    <m/>
    <x v="7"/>
    <m/>
    <m/>
    <m/>
    <m/>
    <x v="285"/>
    <m/>
    <m/>
    <n v="26"/>
    <n v="6.7839064864582787E-4"/>
    <m/>
    <m/>
    <m/>
    <m/>
    <m/>
    <m/>
    <x v="285"/>
    <m/>
    <m/>
    <m/>
    <n v="38326"/>
    <n v="0.98423215202876224"/>
    <m/>
    <n v="27.05"/>
    <m/>
    <m/>
    <n v="1036.7183"/>
  </r>
  <r>
    <x v="0"/>
    <d v="2017-11-09T00:00:00"/>
    <d v="2017-10-01T00:00:00"/>
    <d v="2017-12-31T00:00:00"/>
    <x v="0"/>
    <s v="DAN_Carat_Smirnoff_INT Ted Danson_Seq 3x_10/1-12/31"/>
    <m/>
    <x v="5"/>
    <m/>
    <m/>
    <m/>
    <x v="7"/>
    <m/>
    <m/>
    <m/>
    <m/>
    <x v="286"/>
    <m/>
    <m/>
    <n v="40"/>
    <n v="8.499787505312367E-4"/>
    <m/>
    <m/>
    <m/>
    <m/>
    <m/>
    <m/>
    <x v="286"/>
    <m/>
    <m/>
    <m/>
    <n v="47060"/>
    <n v="0.98349007314524561"/>
    <m/>
    <n v="27.05"/>
    <m/>
    <m/>
    <n v="1272.973"/>
  </r>
  <r>
    <x v="0"/>
    <d v="2017-11-10T00:00:00"/>
    <d v="2017-10-01T00:00:00"/>
    <d v="2017-12-31T00:00:00"/>
    <x v="0"/>
    <s v="DAN_Carat_Smirnoff_INT Ted Danson_Seq 3x_10/1-12/31"/>
    <m/>
    <x v="5"/>
    <m/>
    <m/>
    <m/>
    <x v="7"/>
    <m/>
    <m/>
    <m/>
    <m/>
    <x v="287"/>
    <m/>
    <m/>
    <n v="18"/>
    <n v="4.9594974375929903E-4"/>
    <m/>
    <m/>
    <m/>
    <m/>
    <m/>
    <m/>
    <x v="287"/>
    <m/>
    <m/>
    <m/>
    <n v="36294"/>
    <n v="0.98413731391849024"/>
    <m/>
    <n v="27.05"/>
    <m/>
    <m/>
    <n v="981.75270000000012"/>
  </r>
  <r>
    <x v="0"/>
    <d v="2017-11-11T00:00:00"/>
    <d v="2017-10-01T00:00:00"/>
    <d v="2017-12-31T00:00:00"/>
    <x v="0"/>
    <s v="DAN_Carat_Smirnoff_INT Ted Danson_Seq 3x_10/1-12/31"/>
    <m/>
    <x v="5"/>
    <m/>
    <m/>
    <m/>
    <x v="7"/>
    <m/>
    <m/>
    <m/>
    <m/>
    <x v="288"/>
    <m/>
    <m/>
    <n v="39"/>
    <n v="9.1068301225919444E-4"/>
    <m/>
    <m/>
    <m/>
    <m/>
    <m/>
    <m/>
    <x v="288"/>
    <m/>
    <m/>
    <m/>
    <n v="42825"/>
    <n v="0.97747192549986306"/>
    <m/>
    <n v="27.05"/>
    <m/>
    <m/>
    <n v="1158.41625"/>
  </r>
  <r>
    <x v="0"/>
    <d v="2017-11-12T00:00:00"/>
    <d v="2017-10-01T00:00:00"/>
    <d v="2017-12-31T00:00:00"/>
    <x v="0"/>
    <s v="DAN_Carat_Smirnoff_INT Ted Danson_Seq 3x_10/1-12/31"/>
    <m/>
    <x v="5"/>
    <m/>
    <m/>
    <m/>
    <x v="7"/>
    <m/>
    <m/>
    <m/>
    <m/>
    <x v="289"/>
    <m/>
    <m/>
    <n v="39"/>
    <n v="9.0453659894238793E-4"/>
    <m/>
    <m/>
    <m/>
    <m/>
    <m/>
    <m/>
    <x v="289"/>
    <m/>
    <m/>
    <m/>
    <n v="43116"/>
    <n v="0.983238694670589"/>
    <m/>
    <n v="27.05"/>
    <m/>
    <m/>
    <n v="1166.2878000000001"/>
  </r>
  <r>
    <x v="0"/>
    <d v="2017-11-06T00:00:00"/>
    <d v="2017-10-01T00:00:00"/>
    <d v="2017-12-31T00:00:00"/>
    <x v="0"/>
    <s v="DAN_Carat_Smirnoff_INT Ted Danson_Seq 3x_10/1-12/31"/>
    <m/>
    <x v="6"/>
    <m/>
    <m/>
    <m/>
    <x v="7"/>
    <m/>
    <m/>
    <m/>
    <m/>
    <x v="290"/>
    <m/>
    <m/>
    <n v="20"/>
    <n v="3.6984984096456838E-4"/>
    <m/>
    <m/>
    <m/>
    <m/>
    <m/>
    <m/>
    <x v="290"/>
    <m/>
    <m/>
    <m/>
    <n v="54076"/>
    <n v="0.98803237653249532"/>
    <m/>
    <n v="27.05"/>
    <m/>
    <m/>
    <n v="1462.7558000000001"/>
  </r>
  <r>
    <x v="0"/>
    <d v="2017-11-07T00:00:00"/>
    <d v="2017-10-01T00:00:00"/>
    <d v="2017-12-31T00:00:00"/>
    <x v="0"/>
    <s v="DAN_Carat_Smirnoff_INT Ted Danson_Seq 3x_10/1-12/31"/>
    <m/>
    <x v="6"/>
    <m/>
    <m/>
    <m/>
    <x v="7"/>
    <m/>
    <m/>
    <m/>
    <m/>
    <x v="291"/>
    <m/>
    <m/>
    <n v="24"/>
    <n v="3.885066774585188E-4"/>
    <m/>
    <m/>
    <m/>
    <m/>
    <m/>
    <m/>
    <x v="291"/>
    <m/>
    <m/>
    <m/>
    <n v="61775"/>
    <n v="0.98738891375231763"/>
    <m/>
    <n v="27.05"/>
    <m/>
    <m/>
    <n v="1671.0137500000001"/>
  </r>
  <r>
    <x v="0"/>
    <d v="2017-11-08T00:00:00"/>
    <d v="2017-10-01T00:00:00"/>
    <d v="2017-12-31T00:00:00"/>
    <x v="0"/>
    <s v="DAN_Carat_Smirnoff_INT Ted Danson_Seq 3x_10/1-12/31"/>
    <m/>
    <x v="6"/>
    <m/>
    <m/>
    <m/>
    <x v="7"/>
    <m/>
    <m/>
    <m/>
    <m/>
    <x v="292"/>
    <m/>
    <m/>
    <n v="21"/>
    <n v="4.9013887268059282E-4"/>
    <m/>
    <m/>
    <m/>
    <m/>
    <m/>
    <m/>
    <x v="292"/>
    <m/>
    <m/>
    <m/>
    <n v="42845"/>
    <n v="0.98753053980546723"/>
    <m/>
    <n v="27.05"/>
    <m/>
    <m/>
    <n v="1158.9572499999999"/>
  </r>
  <r>
    <x v="0"/>
    <d v="2017-11-09T00:00:00"/>
    <d v="2017-10-01T00:00:00"/>
    <d v="2017-12-31T00:00:00"/>
    <x v="0"/>
    <s v="DAN_Carat_Smirnoff_INT Ted Danson_Seq 3x_10/1-12/31"/>
    <m/>
    <x v="6"/>
    <m/>
    <m/>
    <m/>
    <x v="7"/>
    <m/>
    <m/>
    <m/>
    <m/>
    <x v="293"/>
    <m/>
    <m/>
    <n v="52"/>
    <n v="8.9408528198074277E-4"/>
    <m/>
    <m/>
    <m/>
    <m/>
    <m/>
    <m/>
    <x v="293"/>
    <m/>
    <m/>
    <m/>
    <n v="58160"/>
    <n v="0.98775496340075741"/>
    <m/>
    <n v="27.05"/>
    <m/>
    <m/>
    <n v="1573.2280000000001"/>
  </r>
  <r>
    <x v="0"/>
    <d v="2017-11-10T00:00:00"/>
    <d v="2017-10-01T00:00:00"/>
    <d v="2017-12-31T00:00:00"/>
    <x v="0"/>
    <s v="DAN_Carat_Smirnoff_INT Ted Danson_Seq 3x_10/1-12/31"/>
    <m/>
    <x v="6"/>
    <m/>
    <m/>
    <m/>
    <x v="7"/>
    <m/>
    <m/>
    <m/>
    <m/>
    <x v="294"/>
    <m/>
    <m/>
    <n v="31"/>
    <n v="6.6998054895180462E-4"/>
    <m/>
    <m/>
    <m/>
    <m/>
    <m/>
    <m/>
    <x v="294"/>
    <m/>
    <m/>
    <m/>
    <n v="46270"/>
    <n v="0.98802075548247958"/>
    <m/>
    <n v="27.05"/>
    <m/>
    <m/>
    <n v="1251.6034999999999"/>
  </r>
  <r>
    <x v="0"/>
    <d v="2017-11-11T00:00:00"/>
    <d v="2017-10-01T00:00:00"/>
    <d v="2017-12-31T00:00:00"/>
    <x v="0"/>
    <s v="DAN_Carat_Smirnoff_INT Ted Danson_Seq 3x_10/1-12/31"/>
    <m/>
    <x v="6"/>
    <m/>
    <m/>
    <m/>
    <x v="7"/>
    <m/>
    <m/>
    <m/>
    <m/>
    <x v="295"/>
    <m/>
    <m/>
    <n v="32"/>
    <n v="6.2237435817644312E-4"/>
    <m/>
    <m/>
    <m/>
    <m/>
    <m/>
    <m/>
    <x v="295"/>
    <m/>
    <m/>
    <m/>
    <n v="51416"/>
    <n v="0.98384998086490627"/>
    <m/>
    <n v="27.05"/>
    <m/>
    <m/>
    <n v="1390.8027999999999"/>
  </r>
  <r>
    <x v="0"/>
    <d v="2017-11-12T00:00:00"/>
    <d v="2017-10-01T00:00:00"/>
    <d v="2017-12-31T00:00:00"/>
    <x v="0"/>
    <s v="DAN_Carat_Smirnoff_INT Ted Danson_Seq 3x_10/1-12/31"/>
    <m/>
    <x v="6"/>
    <m/>
    <m/>
    <m/>
    <x v="7"/>
    <m/>
    <m/>
    <m/>
    <m/>
    <x v="296"/>
    <m/>
    <m/>
    <n v="30"/>
    <n v="5.7529675724394505E-4"/>
    <m/>
    <m/>
    <m/>
    <m/>
    <m/>
    <m/>
    <x v="296"/>
    <m/>
    <m/>
    <m/>
    <n v="52147"/>
    <n v="0.98515103999395459"/>
    <m/>
    <n v="27.05"/>
    <m/>
    <m/>
    <n v="1410.57635"/>
  </r>
  <r>
    <x v="0"/>
    <d v="2017-11-06T00:00:00"/>
    <d v="2017-10-01T00:00:00"/>
    <d v="2017-12-31T00:00:00"/>
    <x v="0"/>
    <s v="DAN_Carat_Smirnoff_INT Ted Danson_Seq 3x_10/1-12/31"/>
    <m/>
    <x v="3"/>
    <m/>
    <m/>
    <m/>
    <x v="3"/>
    <m/>
    <m/>
    <m/>
    <m/>
    <x v="297"/>
    <m/>
    <m/>
    <n v="8"/>
    <n v="4.4498831905662476E-4"/>
    <m/>
    <m/>
    <m/>
    <m/>
    <m/>
    <m/>
    <x v="297"/>
    <m/>
    <m/>
    <m/>
    <n v="17978"/>
    <n v="0.98074300365501066"/>
    <m/>
    <n v="32.46"/>
    <m/>
    <m/>
    <n v="583.56587999999999"/>
  </r>
  <r>
    <x v="0"/>
    <d v="2017-11-07T00:00:00"/>
    <d v="2017-10-01T00:00:00"/>
    <d v="2017-12-31T00:00:00"/>
    <x v="0"/>
    <s v="DAN_Carat_Smirnoff_INT Ted Danson_Seq 3x_10/1-12/31"/>
    <m/>
    <x v="3"/>
    <m/>
    <m/>
    <m/>
    <x v="3"/>
    <m/>
    <m/>
    <m/>
    <m/>
    <x v="298"/>
    <m/>
    <m/>
    <n v="18"/>
    <n v="8.6642599277978339E-4"/>
    <m/>
    <m/>
    <m/>
    <m/>
    <m/>
    <m/>
    <x v="298"/>
    <m/>
    <m/>
    <m/>
    <n v="20775"/>
    <n v="0.98083187762617441"/>
    <m/>
    <n v="32.46"/>
    <m/>
    <m/>
    <n v="674.35649999999998"/>
  </r>
  <r>
    <x v="0"/>
    <d v="2017-11-08T00:00:00"/>
    <d v="2017-10-01T00:00:00"/>
    <d v="2017-12-31T00:00:00"/>
    <x v="0"/>
    <s v="DAN_Carat_Smirnoff_INT Ted Danson_Seq 3x_10/1-12/31"/>
    <m/>
    <x v="3"/>
    <m/>
    <m/>
    <m/>
    <x v="3"/>
    <m/>
    <m/>
    <m/>
    <m/>
    <x v="299"/>
    <m/>
    <m/>
    <n v="4"/>
    <n v="2.664002664002664E-4"/>
    <m/>
    <m/>
    <m/>
    <m/>
    <m/>
    <m/>
    <x v="299"/>
    <m/>
    <m/>
    <m/>
    <n v="15015"/>
    <n v="0.98523622047244097"/>
    <m/>
    <n v="32.46"/>
    <m/>
    <m/>
    <n v="487.38690000000003"/>
  </r>
  <r>
    <x v="0"/>
    <d v="2017-11-09T00:00:00"/>
    <d v="2017-10-01T00:00:00"/>
    <d v="2017-12-31T00:00:00"/>
    <x v="0"/>
    <s v="DAN_Carat_Smirnoff_INT Ted Danson_Seq 3x_10/1-12/31"/>
    <m/>
    <x v="3"/>
    <m/>
    <m/>
    <m/>
    <x v="3"/>
    <m/>
    <m/>
    <m/>
    <m/>
    <x v="300"/>
    <m/>
    <m/>
    <n v="44"/>
    <n v="1.1325028312570782E-3"/>
    <m/>
    <m/>
    <m/>
    <m/>
    <m/>
    <m/>
    <x v="300"/>
    <m/>
    <m/>
    <m/>
    <n v="38852"/>
    <n v="0.98083865592890862"/>
    <m/>
    <n v="32.46"/>
    <m/>
    <m/>
    <n v="1261.1359199999999"/>
  </r>
  <r>
    <x v="0"/>
    <d v="2017-11-10T00:00:00"/>
    <d v="2017-10-01T00:00:00"/>
    <d v="2017-12-31T00:00:00"/>
    <x v="0"/>
    <s v="DAN_Carat_Smirnoff_INT Ted Danson_Seq 3x_10/1-12/31"/>
    <m/>
    <x v="3"/>
    <m/>
    <m/>
    <m/>
    <x v="3"/>
    <m/>
    <m/>
    <m/>
    <m/>
    <x v="301"/>
    <m/>
    <m/>
    <n v="6"/>
    <n v="9.0785292782569226E-4"/>
    <m/>
    <m/>
    <m/>
    <m/>
    <m/>
    <m/>
    <x v="301"/>
    <m/>
    <m/>
    <m/>
    <n v="6609"/>
    <n v="0.9756421612046059"/>
    <m/>
    <n v="32.46"/>
    <m/>
    <m/>
    <n v="214.52814000000001"/>
  </r>
  <r>
    <x v="0"/>
    <d v="2017-11-11T00:00:00"/>
    <d v="2017-10-01T00:00:00"/>
    <d v="2017-12-31T00:00:00"/>
    <x v="0"/>
    <s v="DAN_Carat_Smirnoff_INT Ted Danson_Seq 3x_10/1-12/31"/>
    <m/>
    <x v="3"/>
    <m/>
    <m/>
    <m/>
    <x v="3"/>
    <m/>
    <m/>
    <m/>
    <m/>
    <x v="302"/>
    <m/>
    <m/>
    <n v="13"/>
    <n v="1.3451986754966887E-3"/>
    <m/>
    <m/>
    <m/>
    <m/>
    <m/>
    <m/>
    <x v="302"/>
    <m/>
    <m/>
    <m/>
    <n v="9664"/>
    <n v="0.97724744665790275"/>
    <m/>
    <n v="32.46"/>
    <m/>
    <m/>
    <n v="313.69344000000001"/>
  </r>
  <r>
    <x v="0"/>
    <d v="2017-11-12T00:00:00"/>
    <d v="2017-10-01T00:00:00"/>
    <d v="2017-12-31T00:00:00"/>
    <x v="0"/>
    <s v="DAN_Carat_Smirnoff_INT Ted Danson_Seq 3x_10/1-12/31"/>
    <m/>
    <x v="3"/>
    <m/>
    <m/>
    <m/>
    <x v="3"/>
    <m/>
    <m/>
    <m/>
    <m/>
    <x v="303"/>
    <m/>
    <m/>
    <n v="18"/>
    <n v="1.0254073145721772E-3"/>
    <m/>
    <m/>
    <m/>
    <m/>
    <m/>
    <m/>
    <x v="303"/>
    <m/>
    <m/>
    <m/>
    <n v="17554"/>
    <n v="0.98023229841411663"/>
    <m/>
    <n v="32.46"/>
    <m/>
    <m/>
    <n v="569.80283999999995"/>
  </r>
  <r>
    <x v="0"/>
    <d v="2017-11-06T00:00:00"/>
    <d v="2017-10-01T00:00:00"/>
    <d v="2017-12-31T00:00:00"/>
    <x v="0"/>
    <s v="DAN_Carat_Smirnoff_INT Ted Danson_Seq 3x_10/1-12/31"/>
    <m/>
    <x v="4"/>
    <m/>
    <m/>
    <m/>
    <x v="4"/>
    <m/>
    <m/>
    <m/>
    <m/>
    <x v="304"/>
    <m/>
    <m/>
    <n v="6"/>
    <n v="3.4488704949129159E-4"/>
    <m/>
    <m/>
    <m/>
    <m/>
    <m/>
    <m/>
    <x v="304"/>
    <m/>
    <m/>
    <m/>
    <n v="17397"/>
    <n v="0.98964673758461796"/>
    <m/>
    <n v="32.46"/>
    <m/>
    <m/>
    <n v="564.70662000000004"/>
  </r>
  <r>
    <x v="0"/>
    <d v="2017-11-07T00:00:00"/>
    <d v="2017-10-01T00:00:00"/>
    <d v="2017-12-31T00:00:00"/>
    <x v="0"/>
    <s v="DAN_Carat_Smirnoff_INT Ted Danson_Seq 3x_10/1-12/31"/>
    <m/>
    <x v="4"/>
    <m/>
    <m/>
    <m/>
    <x v="4"/>
    <m/>
    <m/>
    <m/>
    <m/>
    <x v="305"/>
    <m/>
    <m/>
    <n v="10"/>
    <n v="4.9840510366826153E-4"/>
    <m/>
    <m/>
    <m/>
    <m/>
    <m/>
    <m/>
    <x v="305"/>
    <m/>
    <m/>
    <m/>
    <n v="20064"/>
    <n v="0.9887640449438202"/>
    <m/>
    <n v="32.46"/>
    <m/>
    <m/>
    <n v="651.27744000000007"/>
  </r>
  <r>
    <x v="0"/>
    <d v="2017-11-08T00:00:00"/>
    <d v="2017-10-01T00:00:00"/>
    <d v="2017-12-31T00:00:00"/>
    <x v="0"/>
    <s v="DAN_Carat_Smirnoff_INT Ted Danson_Seq 3x_10/1-12/31"/>
    <m/>
    <x v="4"/>
    <m/>
    <m/>
    <m/>
    <x v="4"/>
    <m/>
    <m/>
    <m/>
    <m/>
    <x v="306"/>
    <m/>
    <m/>
    <n v="1"/>
    <n v="6.8742696088540595E-5"/>
    <m/>
    <m/>
    <m/>
    <m/>
    <m/>
    <m/>
    <x v="306"/>
    <m/>
    <m/>
    <m/>
    <n v="14547"/>
    <n v="0.99324047521507575"/>
    <m/>
    <n v="32.46"/>
    <m/>
    <m/>
    <n v="472.19562000000002"/>
  </r>
  <r>
    <x v="0"/>
    <d v="2017-11-09T00:00:00"/>
    <d v="2017-10-01T00:00:00"/>
    <d v="2017-12-31T00:00:00"/>
    <x v="0"/>
    <s v="DAN_Carat_Smirnoff_INT Ted Danson_Seq 3x_10/1-12/31"/>
    <m/>
    <x v="4"/>
    <m/>
    <m/>
    <m/>
    <x v="4"/>
    <m/>
    <m/>
    <m/>
    <m/>
    <x v="307"/>
    <m/>
    <m/>
    <n v="17"/>
    <n v="4.5250073198647821E-4"/>
    <m/>
    <m/>
    <m/>
    <m/>
    <m/>
    <m/>
    <x v="307"/>
    <m/>
    <m/>
    <m/>
    <n v="37569"/>
    <n v="0.98899623555426852"/>
    <m/>
    <n v="32.46"/>
    <m/>
    <m/>
    <n v="1219.48974"/>
  </r>
  <r>
    <x v="0"/>
    <d v="2017-11-10T00:00:00"/>
    <d v="2017-10-01T00:00:00"/>
    <d v="2017-12-31T00:00:00"/>
    <x v="0"/>
    <s v="DAN_Carat_Smirnoff_INT Ted Danson_Seq 3x_10/1-12/31"/>
    <m/>
    <x v="4"/>
    <m/>
    <m/>
    <m/>
    <x v="4"/>
    <m/>
    <m/>
    <m/>
    <m/>
    <x v="308"/>
    <m/>
    <m/>
    <n v="2"/>
    <n v="3.1746031746031746E-4"/>
    <m/>
    <m/>
    <m/>
    <m/>
    <m/>
    <m/>
    <x v="308"/>
    <m/>
    <m/>
    <m/>
    <n v="6300"/>
    <n v="0.9882352941176471"/>
    <m/>
    <n v="32.46"/>
    <m/>
    <m/>
    <n v="204.49799999999999"/>
  </r>
  <r>
    <x v="0"/>
    <d v="2017-11-11T00:00:00"/>
    <d v="2017-10-01T00:00:00"/>
    <d v="2017-12-31T00:00:00"/>
    <x v="0"/>
    <s v="DAN_Carat_Smirnoff_INT Ted Danson_Seq 3x_10/1-12/31"/>
    <m/>
    <x v="4"/>
    <m/>
    <m/>
    <m/>
    <x v="4"/>
    <m/>
    <m/>
    <m/>
    <m/>
    <x v="309"/>
    <m/>
    <m/>
    <n v="1"/>
    <n v="1.0738831615120275E-4"/>
    <m/>
    <m/>
    <m/>
    <m/>
    <m/>
    <m/>
    <x v="309"/>
    <m/>
    <m/>
    <m/>
    <n v="9312"/>
    <n v="0.99201022690955576"/>
    <m/>
    <n v="32.46"/>
    <m/>
    <m/>
    <n v="302.26751999999999"/>
  </r>
  <r>
    <x v="0"/>
    <d v="2017-11-12T00:00:00"/>
    <d v="2017-10-01T00:00:00"/>
    <d v="2017-12-31T00:00:00"/>
    <x v="0"/>
    <s v="DAN_Carat_Smirnoff_INT Ted Danson_Seq 3x_10/1-12/31"/>
    <m/>
    <x v="4"/>
    <m/>
    <m/>
    <m/>
    <x v="4"/>
    <m/>
    <m/>
    <m/>
    <m/>
    <x v="310"/>
    <m/>
    <m/>
    <n v="4"/>
    <n v="2.3703703703703704E-4"/>
    <m/>
    <m/>
    <m/>
    <m/>
    <m/>
    <m/>
    <x v="310"/>
    <m/>
    <m/>
    <m/>
    <n v="16875"/>
    <n v="0.99025878762983388"/>
    <m/>
    <n v="32.46"/>
    <m/>
    <m/>
    <n v="547.76250000000005"/>
  </r>
  <r>
    <x v="0"/>
    <d v="2017-11-06T00:00:00"/>
    <d v="2017-10-01T00:00:00"/>
    <d v="2017-12-31T00:00:00"/>
    <x v="0"/>
    <s v="DAN_Carat_Smirnoff_INT Ted Danson_Seq 3x_10/1-12/31"/>
    <m/>
    <x v="2"/>
    <m/>
    <m/>
    <m/>
    <x v="5"/>
    <m/>
    <m/>
    <m/>
    <m/>
    <x v="311"/>
    <m/>
    <m/>
    <n v="4"/>
    <n v="2.4505299270967347E-4"/>
    <m/>
    <m/>
    <m/>
    <m/>
    <m/>
    <m/>
    <x v="311"/>
    <m/>
    <m/>
    <m/>
    <n v="16323"/>
    <n v="0.98771632578966473"/>
    <m/>
    <n v="32.46"/>
    <m/>
    <m/>
    <n v="529.84457999999995"/>
  </r>
  <r>
    <x v="0"/>
    <d v="2017-11-07T00:00:00"/>
    <d v="2017-10-01T00:00:00"/>
    <d v="2017-12-31T00:00:00"/>
    <x v="0"/>
    <s v="DAN_Carat_Smirnoff_INT Ted Danson_Seq 3x_10/1-12/31"/>
    <m/>
    <x v="2"/>
    <m/>
    <m/>
    <m/>
    <x v="5"/>
    <m/>
    <m/>
    <m/>
    <m/>
    <x v="312"/>
    <m/>
    <m/>
    <n v="2"/>
    <n v="1.0459156991946449E-4"/>
    <m/>
    <m/>
    <m/>
    <m/>
    <m/>
    <m/>
    <x v="312"/>
    <m/>
    <m/>
    <m/>
    <n v="19122"/>
    <n v="0.98719669592152814"/>
    <m/>
    <n v="32.46"/>
    <m/>
    <m/>
    <n v="620.70011999999997"/>
  </r>
  <r>
    <x v="0"/>
    <d v="2017-11-08T00:00:00"/>
    <d v="2017-10-01T00:00:00"/>
    <d v="2017-12-31T00:00:00"/>
    <x v="0"/>
    <s v="DAN_Carat_Smirnoff_INT Ted Danson_Seq 3x_10/1-12/31"/>
    <m/>
    <x v="2"/>
    <m/>
    <m/>
    <m/>
    <x v="5"/>
    <m/>
    <m/>
    <m/>
    <m/>
    <x v="313"/>
    <m/>
    <m/>
    <n v="1"/>
    <n v="7.459346561241235E-5"/>
    <m/>
    <m/>
    <m/>
    <m/>
    <m/>
    <m/>
    <x v="313"/>
    <m/>
    <m/>
    <m/>
    <n v="13406"/>
    <n v="0.99281641116788866"/>
    <m/>
    <n v="32.46"/>
    <m/>
    <m/>
    <n v="435.15876000000003"/>
  </r>
  <r>
    <x v="0"/>
    <d v="2017-11-09T00:00:00"/>
    <d v="2017-10-01T00:00:00"/>
    <d v="2017-12-31T00:00:00"/>
    <x v="0"/>
    <s v="DAN_Carat_Smirnoff_INT Ted Danson_Seq 3x_10/1-12/31"/>
    <m/>
    <x v="2"/>
    <m/>
    <m/>
    <m/>
    <x v="5"/>
    <m/>
    <m/>
    <m/>
    <m/>
    <x v="314"/>
    <m/>
    <m/>
    <n v="8"/>
    <n v="2.23563603845294E-4"/>
    <m/>
    <m/>
    <m/>
    <m/>
    <m/>
    <m/>
    <x v="314"/>
    <m/>
    <m/>
    <m/>
    <n v="35784"/>
    <n v="0.98831717623663928"/>
    <m/>
    <n v="32.46"/>
    <m/>
    <m/>
    <n v="1161.5486400000002"/>
  </r>
  <r>
    <x v="0"/>
    <d v="2017-11-10T00:00:00"/>
    <d v="2017-10-01T00:00:00"/>
    <d v="2017-12-31T00:00:00"/>
    <x v="0"/>
    <s v="DAN_Carat_Smirnoff_INT Ted Danson_Seq 3x_10/1-12/31"/>
    <m/>
    <x v="2"/>
    <m/>
    <m/>
    <m/>
    <x v="5"/>
    <m/>
    <m/>
    <m/>
    <m/>
    <x v="315"/>
    <m/>
    <m/>
    <n v="1"/>
    <n v="1.6661112962345885E-4"/>
    <m/>
    <m/>
    <m/>
    <m/>
    <m/>
    <m/>
    <x v="315"/>
    <m/>
    <m/>
    <m/>
    <n v="6002"/>
    <n v="0.98896028999835228"/>
    <m/>
    <n v="32.46"/>
    <m/>
    <m/>
    <n v="194.82492000000002"/>
  </r>
  <r>
    <x v="0"/>
    <d v="2017-11-11T00:00:00"/>
    <d v="2017-10-01T00:00:00"/>
    <d v="2017-12-31T00:00:00"/>
    <x v="0"/>
    <s v="DAN_Carat_Smirnoff_INT Ted Danson_Seq 3x_10/1-12/31"/>
    <m/>
    <x v="2"/>
    <m/>
    <m/>
    <m/>
    <x v="5"/>
    <m/>
    <m/>
    <m/>
    <m/>
    <x v="316"/>
    <m/>
    <m/>
    <n v="1"/>
    <n v="1.168907071887785E-4"/>
    <m/>
    <m/>
    <m/>
    <m/>
    <m/>
    <m/>
    <x v="316"/>
    <m/>
    <m/>
    <m/>
    <n v="8555"/>
    <n v="0.99050596271853653"/>
    <m/>
    <n v="32.46"/>
    <m/>
    <m/>
    <n v="277.69529999999997"/>
  </r>
  <r>
    <x v="0"/>
    <d v="2017-11-12T00:00:00"/>
    <d v="2017-10-01T00:00:00"/>
    <d v="2017-12-31T00:00:00"/>
    <x v="0"/>
    <s v="DAN_Carat_Smirnoff_INT Ted Danson_Seq 3x_10/1-12/31"/>
    <m/>
    <x v="2"/>
    <m/>
    <m/>
    <m/>
    <x v="5"/>
    <m/>
    <m/>
    <m/>
    <m/>
    <x v="317"/>
    <m/>
    <m/>
    <n v="2"/>
    <n v="1.2830382345393893E-4"/>
    <m/>
    <m/>
    <m/>
    <m/>
    <m/>
    <m/>
    <x v="317"/>
    <m/>
    <m/>
    <m/>
    <n v="15588"/>
    <n v="0.99046892870758674"/>
    <m/>
    <n v="32.46"/>
    <m/>
    <m/>
    <n v="505.98648000000003"/>
  </r>
  <r>
    <x v="0"/>
    <d v="2017-11-06T00:00:00"/>
    <d v="2017-10-01T00:00:00"/>
    <d v="2017-12-31T00:00:00"/>
    <x v="0"/>
    <s v="DAN_Carat_Smirnoff_INT Ted Danson_Seq 3x_10/1-12/31"/>
    <m/>
    <x v="3"/>
    <m/>
    <m/>
    <m/>
    <x v="8"/>
    <m/>
    <m/>
    <m/>
    <m/>
    <x v="318"/>
    <m/>
    <m/>
    <n v="0"/>
    <n v="0"/>
    <m/>
    <m/>
    <m/>
    <m/>
    <m/>
    <m/>
    <x v="318"/>
    <m/>
    <m/>
    <m/>
    <n v="3572"/>
    <n v="0.98592326800993657"/>
    <m/>
    <n v="35.71"/>
    <m/>
    <m/>
    <n v="127.55612000000001"/>
  </r>
  <r>
    <x v="0"/>
    <d v="2017-11-07T00:00:00"/>
    <d v="2017-10-01T00:00:00"/>
    <d v="2017-12-31T00:00:00"/>
    <x v="0"/>
    <s v="DAN_Carat_Smirnoff_INT Ted Danson_Seq 3x_10/1-12/31"/>
    <m/>
    <x v="3"/>
    <m/>
    <m/>
    <m/>
    <x v="8"/>
    <m/>
    <m/>
    <m/>
    <m/>
    <x v="319"/>
    <m/>
    <m/>
    <n v="0"/>
    <n v="0"/>
    <m/>
    <m/>
    <m/>
    <m/>
    <m/>
    <m/>
    <x v="319"/>
    <m/>
    <m/>
    <m/>
    <n v="7878"/>
    <n v="0.97766195085629193"/>
    <m/>
    <n v="35.71"/>
    <m/>
    <m/>
    <n v="281.32337999999999"/>
  </r>
  <r>
    <x v="0"/>
    <d v="2017-11-08T00:00:00"/>
    <d v="2017-10-01T00:00:00"/>
    <d v="2017-12-31T00:00:00"/>
    <x v="0"/>
    <s v="DAN_Carat_Smirnoff_INT Ted Danson_Seq 3x_10/1-12/31"/>
    <m/>
    <x v="3"/>
    <m/>
    <m/>
    <m/>
    <x v="8"/>
    <m/>
    <m/>
    <m/>
    <m/>
    <x v="320"/>
    <m/>
    <m/>
    <n v="3"/>
    <n v="5.6625141562853911E-4"/>
    <m/>
    <m/>
    <m/>
    <m/>
    <m/>
    <m/>
    <x v="320"/>
    <m/>
    <m/>
    <m/>
    <n v="5298"/>
    <n v="0.99046550757150864"/>
    <m/>
    <n v="35.71"/>
    <m/>
    <m/>
    <n v="189.19158000000002"/>
  </r>
  <r>
    <x v="0"/>
    <d v="2017-11-09T00:00:00"/>
    <d v="2017-10-01T00:00:00"/>
    <d v="2017-12-31T00:00:00"/>
    <x v="0"/>
    <s v="DAN_Carat_Smirnoff_INT Ted Danson_Seq 3x_10/1-12/31"/>
    <m/>
    <x v="3"/>
    <m/>
    <m/>
    <m/>
    <x v="8"/>
    <m/>
    <m/>
    <m/>
    <m/>
    <x v="321"/>
    <m/>
    <m/>
    <n v="4"/>
    <n v="6.1766522544780733E-4"/>
    <m/>
    <m/>
    <m/>
    <m/>
    <m/>
    <m/>
    <x v="321"/>
    <m/>
    <m/>
    <m/>
    <n v="6476"/>
    <n v="0.98106347523102555"/>
    <m/>
    <n v="35.71"/>
    <m/>
    <m/>
    <n v="231.25796"/>
  </r>
  <r>
    <x v="0"/>
    <d v="2017-11-10T00:00:00"/>
    <d v="2017-10-01T00:00:00"/>
    <d v="2017-12-31T00:00:00"/>
    <x v="0"/>
    <s v="DAN_Carat_Smirnoff_INT Ted Danson_Seq 3x_10/1-12/31"/>
    <m/>
    <x v="3"/>
    <m/>
    <m/>
    <m/>
    <x v="8"/>
    <m/>
    <m/>
    <m/>
    <m/>
    <x v="322"/>
    <m/>
    <m/>
    <n v="0"/>
    <n v="0"/>
    <m/>
    <m/>
    <m/>
    <m/>
    <m/>
    <m/>
    <x v="322"/>
    <m/>
    <m/>
    <m/>
    <n v="2398"/>
    <n v="0.98399671727533855"/>
    <m/>
    <n v="35.71"/>
    <m/>
    <m/>
    <n v="85.632580000000004"/>
  </r>
  <r>
    <x v="0"/>
    <d v="2017-11-11T00:00:00"/>
    <d v="2017-10-01T00:00:00"/>
    <d v="2017-12-31T00:00:00"/>
    <x v="0"/>
    <s v="DAN_Carat_Smirnoff_INT Ted Danson_Seq 3x_10/1-12/31"/>
    <m/>
    <x v="3"/>
    <m/>
    <m/>
    <m/>
    <x v="8"/>
    <m/>
    <m/>
    <m/>
    <m/>
    <x v="323"/>
    <m/>
    <m/>
    <n v="1"/>
    <n v="3.5945363048166788E-4"/>
    <m/>
    <m/>
    <m/>
    <m/>
    <m/>
    <m/>
    <x v="323"/>
    <m/>
    <m/>
    <m/>
    <n v="2782"/>
    <n v="0.98722498225691979"/>
    <m/>
    <n v="35.71"/>
    <m/>
    <m/>
    <n v="99.345219999999998"/>
  </r>
  <r>
    <x v="0"/>
    <d v="2017-11-12T00:00:00"/>
    <d v="2017-10-01T00:00:00"/>
    <d v="2017-12-31T00:00:00"/>
    <x v="0"/>
    <s v="DAN_Carat_Smirnoff_INT Ted Danson_Seq 3x_10/1-12/31"/>
    <m/>
    <x v="3"/>
    <m/>
    <m/>
    <m/>
    <x v="8"/>
    <m/>
    <m/>
    <m/>
    <m/>
    <x v="324"/>
    <m/>
    <m/>
    <n v="0"/>
    <n v="0"/>
    <m/>
    <m/>
    <m/>
    <m/>
    <m/>
    <m/>
    <x v="324"/>
    <m/>
    <m/>
    <m/>
    <n v="4989"/>
    <n v="0.98499506416584404"/>
    <m/>
    <n v="35.71"/>
    <m/>
    <m/>
    <n v="178.15719000000001"/>
  </r>
  <r>
    <x v="0"/>
    <d v="2017-11-06T00:00:00"/>
    <d v="2017-10-01T00:00:00"/>
    <d v="2017-12-31T00:00:00"/>
    <x v="0"/>
    <s v="DAN_Carat_Smirnoff_INT Ted Danson_Seq 3x_10/1-12/31"/>
    <m/>
    <x v="4"/>
    <m/>
    <m/>
    <m/>
    <x v="9"/>
    <m/>
    <m/>
    <m/>
    <m/>
    <x v="325"/>
    <m/>
    <m/>
    <n v="1"/>
    <n v="2.8522532800912719E-4"/>
    <m/>
    <m/>
    <m/>
    <m/>
    <m/>
    <m/>
    <x v="325"/>
    <m/>
    <m/>
    <m/>
    <n v="3506"/>
    <n v="0.99404593138644737"/>
    <m/>
    <n v="35.71"/>
    <m/>
    <m/>
    <n v="125.19926000000001"/>
  </r>
  <r>
    <x v="0"/>
    <d v="2017-11-07T00:00:00"/>
    <d v="2017-10-01T00:00:00"/>
    <d v="2017-12-31T00:00:00"/>
    <x v="0"/>
    <s v="DAN_Carat_Smirnoff_INT Ted Danson_Seq 3x_10/1-12/31"/>
    <m/>
    <x v="4"/>
    <m/>
    <m/>
    <m/>
    <x v="9"/>
    <m/>
    <m/>
    <m/>
    <m/>
    <x v="326"/>
    <m/>
    <m/>
    <n v="1"/>
    <n v="1.3324450366422385E-4"/>
    <m/>
    <m/>
    <m/>
    <m/>
    <m/>
    <m/>
    <x v="326"/>
    <m/>
    <m/>
    <m/>
    <n v="7505"/>
    <n v="0.99325039703546847"/>
    <m/>
    <n v="35.71"/>
    <m/>
    <m/>
    <n v="268.00354999999996"/>
  </r>
  <r>
    <x v="0"/>
    <d v="2017-11-08T00:00:00"/>
    <d v="2017-10-01T00:00:00"/>
    <d v="2017-12-31T00:00:00"/>
    <x v="0"/>
    <s v="DAN_Carat_Smirnoff_INT Ted Danson_Seq 3x_10/1-12/31"/>
    <m/>
    <x v="4"/>
    <m/>
    <m/>
    <m/>
    <x v="9"/>
    <m/>
    <m/>
    <m/>
    <m/>
    <x v="327"/>
    <m/>
    <m/>
    <n v="0"/>
    <n v="0"/>
    <m/>
    <m/>
    <m/>
    <m/>
    <m/>
    <m/>
    <x v="327"/>
    <m/>
    <m/>
    <m/>
    <n v="5307"/>
    <n v="0.99587164571214115"/>
    <m/>
    <n v="35.71"/>
    <m/>
    <m/>
    <n v="189.51297"/>
  </r>
  <r>
    <x v="0"/>
    <d v="2017-11-09T00:00:00"/>
    <d v="2017-10-01T00:00:00"/>
    <d v="2017-12-31T00:00:00"/>
    <x v="0"/>
    <s v="DAN_Carat_Smirnoff_INT Ted Danson_Seq 3x_10/1-12/31"/>
    <m/>
    <x v="4"/>
    <m/>
    <m/>
    <m/>
    <x v="9"/>
    <m/>
    <m/>
    <m/>
    <m/>
    <x v="328"/>
    <m/>
    <m/>
    <n v="0"/>
    <n v="0"/>
    <m/>
    <m/>
    <m/>
    <m/>
    <m/>
    <m/>
    <x v="328"/>
    <m/>
    <m/>
    <m/>
    <n v="6317"/>
    <n v="0.99370772376907346"/>
    <m/>
    <n v="35.71"/>
    <m/>
    <m/>
    <n v="225.58007000000001"/>
  </r>
  <r>
    <x v="0"/>
    <d v="2017-11-10T00:00:00"/>
    <d v="2017-10-01T00:00:00"/>
    <d v="2017-12-31T00:00:00"/>
    <x v="0"/>
    <s v="DAN_Carat_Smirnoff_INT Ted Danson_Seq 3x_10/1-12/31"/>
    <m/>
    <x v="4"/>
    <m/>
    <m/>
    <m/>
    <x v="9"/>
    <m/>
    <m/>
    <m/>
    <m/>
    <x v="329"/>
    <m/>
    <m/>
    <n v="0"/>
    <n v="0"/>
    <m/>
    <m/>
    <m/>
    <m/>
    <m/>
    <m/>
    <x v="329"/>
    <m/>
    <m/>
    <m/>
    <n v="2319"/>
    <n v="0.99699054170249357"/>
    <m/>
    <n v="35.71"/>
    <m/>
    <m/>
    <n v="82.811490000000006"/>
  </r>
  <r>
    <x v="0"/>
    <d v="2017-11-11T00:00:00"/>
    <d v="2017-10-01T00:00:00"/>
    <d v="2017-12-31T00:00:00"/>
    <x v="0"/>
    <s v="DAN_Carat_Smirnoff_INT Ted Danson_Seq 3x_10/1-12/31"/>
    <m/>
    <x v="4"/>
    <m/>
    <m/>
    <m/>
    <x v="9"/>
    <m/>
    <m/>
    <m/>
    <m/>
    <x v="330"/>
    <m/>
    <m/>
    <n v="0"/>
    <n v="0"/>
    <m/>
    <m/>
    <m/>
    <m/>
    <m/>
    <m/>
    <x v="330"/>
    <m/>
    <m/>
    <m/>
    <n v="2741"/>
    <n v="0.9945573294629898"/>
    <m/>
    <n v="35.71"/>
    <m/>
    <m/>
    <n v="97.881110000000007"/>
  </r>
  <r>
    <x v="0"/>
    <d v="2017-11-12T00:00:00"/>
    <d v="2017-10-01T00:00:00"/>
    <d v="2017-12-31T00:00:00"/>
    <x v="0"/>
    <s v="DAN_Carat_Smirnoff_INT Ted Danson_Seq 3x_10/1-12/31"/>
    <m/>
    <x v="4"/>
    <m/>
    <m/>
    <m/>
    <x v="9"/>
    <m/>
    <m/>
    <m/>
    <m/>
    <x v="331"/>
    <m/>
    <m/>
    <n v="0"/>
    <n v="0"/>
    <m/>
    <m/>
    <m/>
    <m/>
    <m/>
    <m/>
    <x v="331"/>
    <m/>
    <m/>
    <m/>
    <n v="4865"/>
    <n v="0.99346538697161524"/>
    <m/>
    <n v="35.71"/>
    <m/>
    <m/>
    <n v="173.72915"/>
  </r>
  <r>
    <x v="0"/>
    <d v="2017-11-06T00:00:00"/>
    <d v="2017-10-01T00:00:00"/>
    <d v="2017-12-31T00:00:00"/>
    <x v="0"/>
    <s v="DAN_Carat_Smirnoff_INT Ted Danson_Seq 3x_10/1-12/31"/>
    <m/>
    <x v="2"/>
    <m/>
    <m/>
    <m/>
    <x v="2"/>
    <m/>
    <m/>
    <m/>
    <m/>
    <x v="332"/>
    <m/>
    <m/>
    <n v="0"/>
    <n v="0"/>
    <m/>
    <m/>
    <m/>
    <m/>
    <m/>
    <m/>
    <x v="332"/>
    <m/>
    <m/>
    <m/>
    <n v="3399"/>
    <n v="0.99327878433664518"/>
    <m/>
    <n v="35.71"/>
    <m/>
    <m/>
    <n v="121.37829000000001"/>
  </r>
  <r>
    <x v="0"/>
    <d v="2017-11-07T00:00:00"/>
    <d v="2017-10-01T00:00:00"/>
    <d v="2017-12-31T00:00:00"/>
    <x v="0"/>
    <s v="DAN_Carat_Smirnoff_INT Ted Danson_Seq 3x_10/1-12/31"/>
    <m/>
    <x v="2"/>
    <m/>
    <m/>
    <m/>
    <x v="2"/>
    <m/>
    <m/>
    <m/>
    <m/>
    <x v="333"/>
    <m/>
    <m/>
    <n v="0"/>
    <n v="0"/>
    <m/>
    <m/>
    <m/>
    <m/>
    <m/>
    <m/>
    <x v="333"/>
    <m/>
    <m/>
    <m/>
    <n v="6981"/>
    <n v="0.99246516917827698"/>
    <m/>
    <n v="35.71"/>
    <m/>
    <m/>
    <n v="249.29151000000002"/>
  </r>
  <r>
    <x v="0"/>
    <d v="2017-11-08T00:00:00"/>
    <d v="2017-10-01T00:00:00"/>
    <d v="2017-12-31T00:00:00"/>
    <x v="0"/>
    <s v="DAN_Carat_Smirnoff_INT Ted Danson_Seq 3x_10/1-12/31"/>
    <m/>
    <x v="2"/>
    <m/>
    <m/>
    <m/>
    <x v="2"/>
    <m/>
    <m/>
    <m/>
    <m/>
    <x v="334"/>
    <m/>
    <m/>
    <n v="0"/>
    <n v="0"/>
    <m/>
    <m/>
    <m/>
    <m/>
    <m/>
    <m/>
    <x v="334"/>
    <m/>
    <m/>
    <m/>
    <n v="5393"/>
    <n v="0.99667344298650895"/>
    <m/>
    <n v="35.71"/>
    <m/>
    <m/>
    <n v="192.58403000000001"/>
  </r>
  <r>
    <x v="0"/>
    <d v="2017-11-09T00:00:00"/>
    <d v="2017-10-01T00:00:00"/>
    <d v="2017-12-31T00:00:00"/>
    <x v="0"/>
    <s v="DAN_Carat_Smirnoff_INT Ted Danson_Seq 3x_10/1-12/31"/>
    <m/>
    <x v="2"/>
    <m/>
    <m/>
    <m/>
    <x v="2"/>
    <m/>
    <m/>
    <m/>
    <m/>
    <x v="335"/>
    <m/>
    <m/>
    <n v="3"/>
    <n v="4.8963603721233879E-4"/>
    <m/>
    <m/>
    <m/>
    <m/>
    <m/>
    <m/>
    <x v="335"/>
    <m/>
    <m/>
    <m/>
    <n v="6127"/>
    <n v="0.9957744189826101"/>
    <m/>
    <n v="35.71"/>
    <m/>
    <m/>
    <n v="218.79517000000001"/>
  </r>
  <r>
    <x v="0"/>
    <d v="2017-11-10T00:00:00"/>
    <d v="2017-10-01T00:00:00"/>
    <d v="2017-12-31T00:00:00"/>
    <x v="0"/>
    <s v="DAN_Carat_Smirnoff_INT Ted Danson_Seq 3x_10/1-12/31"/>
    <m/>
    <x v="2"/>
    <m/>
    <m/>
    <m/>
    <x v="2"/>
    <m/>
    <m/>
    <m/>
    <m/>
    <x v="336"/>
    <m/>
    <m/>
    <n v="0"/>
    <n v="0"/>
    <m/>
    <m/>
    <m/>
    <m/>
    <m/>
    <m/>
    <x v="336"/>
    <m/>
    <m/>
    <m/>
    <n v="2240"/>
    <n v="0.99732858414959924"/>
    <m/>
    <n v="35.71"/>
    <m/>
    <m/>
    <n v="79.990400000000008"/>
  </r>
  <r>
    <x v="0"/>
    <d v="2017-11-11T00:00:00"/>
    <d v="2017-10-01T00:00:00"/>
    <d v="2017-12-31T00:00:00"/>
    <x v="0"/>
    <s v="DAN_Carat_Smirnoff_INT Ted Danson_Seq 3x_10/1-12/31"/>
    <m/>
    <x v="2"/>
    <m/>
    <m/>
    <m/>
    <x v="2"/>
    <m/>
    <m/>
    <m/>
    <m/>
    <x v="337"/>
    <m/>
    <m/>
    <n v="0"/>
    <n v="0"/>
    <m/>
    <m/>
    <m/>
    <m/>
    <m/>
    <m/>
    <x v="337"/>
    <m/>
    <m/>
    <m/>
    <n v="2628"/>
    <n v="0.9958317544524441"/>
    <m/>
    <n v="35.71"/>
    <m/>
    <m/>
    <n v="93.845880000000008"/>
  </r>
  <r>
    <x v="0"/>
    <d v="2017-11-12T00:00:00"/>
    <d v="2017-10-01T00:00:00"/>
    <d v="2017-12-31T00:00:00"/>
    <x v="0"/>
    <s v="DAN_Carat_Smirnoff_INT Ted Danson_Seq 3x_10/1-12/31"/>
    <m/>
    <x v="2"/>
    <m/>
    <m/>
    <m/>
    <x v="2"/>
    <m/>
    <m/>
    <m/>
    <m/>
    <x v="338"/>
    <m/>
    <m/>
    <n v="0"/>
    <n v="0"/>
    <m/>
    <m/>
    <m/>
    <m/>
    <m/>
    <m/>
    <x v="338"/>
    <m/>
    <m/>
    <m/>
    <n v="4603"/>
    <n v="0.99309600862998926"/>
    <m/>
    <n v="35.71"/>
    <m/>
    <m/>
    <n v="164.37313"/>
  </r>
  <r>
    <x v="0"/>
    <d v="2017-11-06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0"/>
    <n v="4.3018153660844878E-4"/>
    <m/>
    <m/>
    <m/>
    <m/>
    <m/>
    <m/>
    <x v="0"/>
    <m/>
    <m/>
    <m/>
    <n v="23246"/>
    <m/>
    <m/>
    <n v="6.17"/>
    <m/>
    <m/>
    <n v="143.42782"/>
  </r>
  <r>
    <x v="0"/>
    <d v="2017-11-07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1"/>
    <n v="3.7552915471801172E-4"/>
    <m/>
    <m/>
    <m/>
    <m/>
    <m/>
    <m/>
    <x v="0"/>
    <m/>
    <m/>
    <m/>
    <n v="29292"/>
    <m/>
    <m/>
    <n v="6.17"/>
    <m/>
    <m/>
    <n v="180.73164"/>
  </r>
  <r>
    <x v="0"/>
    <d v="2017-11-08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8"/>
    <n v="4.6197378298781544E-4"/>
    <m/>
    <m/>
    <m/>
    <m/>
    <m/>
    <m/>
    <x v="0"/>
    <m/>
    <m/>
    <m/>
    <n v="17317"/>
    <m/>
    <m/>
    <n v="6.17"/>
    <m/>
    <m/>
    <n v="106.84589"/>
  </r>
  <r>
    <x v="0"/>
    <d v="2017-11-09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8"/>
    <n v="4.1813789258502137E-4"/>
    <m/>
    <m/>
    <m/>
    <m/>
    <m/>
    <m/>
    <x v="0"/>
    <m/>
    <m/>
    <m/>
    <n v="43048"/>
    <m/>
    <m/>
    <n v="6.17"/>
    <m/>
    <m/>
    <n v="265.60615999999999"/>
  </r>
  <r>
    <x v="0"/>
    <d v="2017-11-10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"/>
    <n v="1.6663889351774705E-4"/>
    <m/>
    <m/>
    <m/>
    <m/>
    <m/>
    <m/>
    <x v="0"/>
    <m/>
    <m/>
    <m/>
    <n v="12002"/>
    <m/>
    <m/>
    <n v="6.17"/>
    <m/>
    <m/>
    <n v="74.052340000000001"/>
  </r>
  <r>
    <x v="0"/>
    <d v="2017-11-11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6"/>
    <n v="4.5406387165127893E-4"/>
    <m/>
    <m/>
    <m/>
    <m/>
    <m/>
    <m/>
    <x v="0"/>
    <m/>
    <m/>
    <m/>
    <n v="13214"/>
    <m/>
    <m/>
    <n v="6.17"/>
    <m/>
    <m/>
    <n v="81.530380000000008"/>
  </r>
  <r>
    <x v="0"/>
    <d v="2017-11-12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0"/>
    <n v="4.8985990006858036E-4"/>
    <m/>
    <m/>
    <m/>
    <m/>
    <m/>
    <m/>
    <x v="0"/>
    <m/>
    <m/>
    <m/>
    <n v="20414"/>
    <m/>
    <m/>
    <n v="6.17"/>
    <m/>
    <m/>
    <n v="125.95438"/>
  </r>
  <r>
    <x v="0"/>
    <d v="2017-11-06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3"/>
    <n v="6.4879972051704352E-4"/>
    <m/>
    <m/>
    <m/>
    <m/>
    <m/>
    <m/>
    <x v="0"/>
    <m/>
    <m/>
    <m/>
    <n v="20037"/>
    <m/>
    <m/>
    <n v="7.4"/>
    <m/>
    <m/>
    <n v="148.27380000000002"/>
  </r>
  <r>
    <x v="0"/>
    <d v="2017-11-07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2"/>
    <n v="5.0110661043136927E-4"/>
    <m/>
    <m/>
    <m/>
    <m/>
    <m/>
    <m/>
    <x v="0"/>
    <m/>
    <m/>
    <m/>
    <n v="23947"/>
    <m/>
    <m/>
    <n v="7.4"/>
    <m/>
    <m/>
    <n v="177.20780000000002"/>
  </r>
  <r>
    <x v="0"/>
    <d v="2017-11-08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8"/>
    <n v="4.9394912324030624E-4"/>
    <m/>
    <m/>
    <m/>
    <m/>
    <m/>
    <m/>
    <x v="0"/>
    <m/>
    <m/>
    <m/>
    <n v="16196"/>
    <m/>
    <m/>
    <n v="7.4"/>
    <m/>
    <m/>
    <n v="119.85040000000001"/>
  </r>
  <r>
    <x v="0"/>
    <d v="2017-11-09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5"/>
    <n v="5.8504165496583353E-4"/>
    <m/>
    <m/>
    <m/>
    <m/>
    <m/>
    <m/>
    <x v="0"/>
    <m/>
    <m/>
    <m/>
    <n v="42732"/>
    <m/>
    <m/>
    <n v="7.4"/>
    <m/>
    <m/>
    <n v="316.21679999999998"/>
  </r>
  <r>
    <x v="0"/>
    <d v="2017-11-10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"/>
    <n v="2.6507620941020542E-4"/>
    <m/>
    <m/>
    <m/>
    <m/>
    <m/>
    <m/>
    <x v="0"/>
    <m/>
    <m/>
    <m/>
    <n v="7545"/>
    <m/>
    <m/>
    <n v="7.4"/>
    <m/>
    <m/>
    <n v="55.832999999999998"/>
  </r>
  <r>
    <x v="0"/>
    <d v="2017-11-1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6"/>
    <n v="5.6963827969239535E-4"/>
    <m/>
    <m/>
    <m/>
    <m/>
    <m/>
    <m/>
    <x v="0"/>
    <m/>
    <m/>
    <m/>
    <n v="10533"/>
    <m/>
    <m/>
    <n v="7.4"/>
    <m/>
    <m/>
    <n v="77.944199999999995"/>
  </r>
  <r>
    <x v="0"/>
    <d v="2017-11-12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9"/>
    <n v="4.6478000413137784E-4"/>
    <m/>
    <m/>
    <m/>
    <m/>
    <m/>
    <m/>
    <x v="0"/>
    <m/>
    <m/>
    <m/>
    <n v="19364"/>
    <m/>
    <m/>
    <n v="7.4"/>
    <m/>
    <m/>
    <n v="143.2936"/>
  </r>
  <r>
    <x v="0"/>
    <d v="2017-11-06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3965"/>
    <m/>
    <m/>
    <n v="8.14"/>
    <m/>
    <m/>
    <n v="32.275100000000002"/>
  </r>
  <r>
    <x v="0"/>
    <d v="2017-11-07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2.2136137244050912E-4"/>
    <m/>
    <m/>
    <m/>
    <m/>
    <m/>
    <m/>
    <x v="0"/>
    <m/>
    <m/>
    <m/>
    <n v="9035"/>
    <m/>
    <m/>
    <n v="8.14"/>
    <m/>
    <m/>
    <n v="73.544900000000013"/>
  </r>
  <r>
    <x v="0"/>
    <d v="2017-11-08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6877637130801687E-4"/>
    <m/>
    <m/>
    <m/>
    <m/>
    <m/>
    <m/>
    <x v="0"/>
    <m/>
    <m/>
    <m/>
    <n v="5925"/>
    <m/>
    <m/>
    <n v="8.14"/>
    <m/>
    <m/>
    <n v="48.229500000000002"/>
  </r>
  <r>
    <x v="0"/>
    <d v="2017-11-09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7078"/>
    <m/>
    <m/>
    <n v="8.14"/>
    <m/>
    <m/>
    <n v="57.614920000000005"/>
  </r>
  <r>
    <x v="0"/>
    <d v="2017-11-10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3.6166365280289331E-4"/>
    <m/>
    <m/>
    <m/>
    <m/>
    <m/>
    <m/>
    <x v="0"/>
    <m/>
    <m/>
    <m/>
    <n v="2765"/>
    <m/>
    <m/>
    <n v="8.14"/>
    <m/>
    <m/>
    <n v="22.507100000000001"/>
  </r>
  <r>
    <x v="0"/>
    <d v="2017-11-11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3011"/>
    <m/>
    <m/>
    <n v="8.14"/>
    <m/>
    <m/>
    <n v="24.509540000000001"/>
  </r>
  <r>
    <x v="0"/>
    <d v="2017-11-12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516"/>
    <m/>
    <m/>
    <n v="8.14"/>
    <m/>
    <m/>
    <n v="44.900240000000004"/>
  </r>
  <r>
    <x v="0"/>
    <d v="2017-11-13T00:00:00"/>
    <d v="2017-10-01T00:00:00"/>
    <d v="2017-12-31T00:00:00"/>
    <x v="0"/>
    <s v="DAN_Carat_Smirnoff_INT Ted Danson_Seq 3x_10/1-12/31"/>
    <m/>
    <x v="5"/>
    <m/>
    <m/>
    <m/>
    <x v="7"/>
    <m/>
    <m/>
    <m/>
    <m/>
    <x v="339"/>
    <m/>
    <m/>
    <n v="23"/>
    <n v="5.5997857473279286E-4"/>
    <m/>
    <m/>
    <m/>
    <m/>
    <m/>
    <m/>
    <x v="339"/>
    <m/>
    <m/>
    <m/>
    <n v="41073"/>
    <n v="0.98274871991194912"/>
    <m/>
    <n v="27.05"/>
    <m/>
    <m/>
    <n v="1111.0246500000001"/>
  </r>
  <r>
    <x v="0"/>
    <d v="2017-11-14T00:00:00"/>
    <d v="2017-10-01T00:00:00"/>
    <d v="2017-12-31T00:00:00"/>
    <x v="0"/>
    <s v="DAN_Carat_Smirnoff_INT Ted Danson_Seq 3x_10/1-12/31"/>
    <m/>
    <x v="5"/>
    <m/>
    <m/>
    <m/>
    <x v="7"/>
    <m/>
    <m/>
    <m/>
    <m/>
    <x v="340"/>
    <m/>
    <m/>
    <n v="22"/>
    <n v="4.7951176983435047E-4"/>
    <m/>
    <m/>
    <m/>
    <m/>
    <m/>
    <m/>
    <x v="340"/>
    <m/>
    <m/>
    <m/>
    <n v="45880"/>
    <n v="0.9770641224950487"/>
    <m/>
    <n v="27.05"/>
    <m/>
    <m/>
    <n v="1241.0540000000001"/>
  </r>
  <r>
    <x v="0"/>
    <d v="2017-11-15T00:00:00"/>
    <d v="2017-10-01T00:00:00"/>
    <d v="2017-12-31T00:00:00"/>
    <x v="0"/>
    <s v="DAN_Carat_Smirnoff_INT Ted Danson_Seq 3x_10/1-12/31"/>
    <m/>
    <x v="5"/>
    <m/>
    <m/>
    <m/>
    <x v="7"/>
    <m/>
    <m/>
    <m/>
    <m/>
    <x v="341"/>
    <m/>
    <m/>
    <n v="37"/>
    <n v="9.0690720133339872E-4"/>
    <m/>
    <m/>
    <m/>
    <m/>
    <m/>
    <m/>
    <x v="341"/>
    <m/>
    <m/>
    <m/>
    <n v="40798"/>
    <n v="0.9832027955175322"/>
    <m/>
    <n v="27.05"/>
    <m/>
    <m/>
    <n v="1103.5859"/>
  </r>
  <r>
    <x v="0"/>
    <d v="2017-11-16T00:00:00"/>
    <d v="2017-10-01T00:00:00"/>
    <d v="2017-12-31T00:00:00"/>
    <x v="0"/>
    <s v="DAN_Carat_Smirnoff_INT Ted Danson_Seq 3x_10/1-12/31"/>
    <m/>
    <x v="5"/>
    <m/>
    <m/>
    <m/>
    <x v="7"/>
    <m/>
    <m/>
    <m/>
    <m/>
    <x v="342"/>
    <m/>
    <m/>
    <n v="137"/>
    <n v="8.418646379982057E-4"/>
    <m/>
    <m/>
    <m/>
    <m/>
    <m/>
    <m/>
    <x v="342"/>
    <m/>
    <m/>
    <m/>
    <n v="162734"/>
    <n v="0.97800401456783292"/>
    <m/>
    <n v="27.05"/>
    <m/>
    <m/>
    <n v="4401.9547000000002"/>
  </r>
  <r>
    <x v="0"/>
    <d v="2017-11-17T00:00:00"/>
    <d v="2017-10-01T00:00:00"/>
    <d v="2017-12-31T00:00:00"/>
    <x v="0"/>
    <s v="DAN_Carat_Smirnoff_INT Ted Danson_Seq 3x_10/1-12/31"/>
    <m/>
    <x v="5"/>
    <m/>
    <m/>
    <m/>
    <x v="7"/>
    <m/>
    <m/>
    <m/>
    <m/>
    <x v="343"/>
    <m/>
    <m/>
    <n v="390"/>
    <n v="7.6465790381779965E-4"/>
    <m/>
    <m/>
    <m/>
    <m/>
    <m/>
    <m/>
    <x v="343"/>
    <m/>
    <m/>
    <m/>
    <n v="510032"/>
    <n v="0.99011500143654729"/>
    <m/>
    <n v="27.05"/>
    <m/>
    <m/>
    <n v="13796.365599999999"/>
  </r>
  <r>
    <x v="0"/>
    <d v="2017-11-18T00:00:00"/>
    <d v="2017-10-01T00:00:00"/>
    <d v="2017-12-31T00:00:00"/>
    <x v="0"/>
    <s v="DAN_Carat_Smirnoff_INT Ted Danson_Seq 3x_10/1-12/31"/>
    <m/>
    <x v="5"/>
    <m/>
    <m/>
    <m/>
    <x v="7"/>
    <m/>
    <m/>
    <m/>
    <m/>
    <x v="344"/>
    <m/>
    <m/>
    <n v="16"/>
    <n v="1.3123359580052493E-3"/>
    <m/>
    <m/>
    <m/>
    <m/>
    <m/>
    <m/>
    <x v="344"/>
    <m/>
    <m/>
    <m/>
    <n v="12192"/>
    <n v="0.98282950423216442"/>
    <m/>
    <n v="27.05"/>
    <m/>
    <m/>
    <n v="329.79360000000003"/>
  </r>
  <r>
    <x v="0"/>
    <d v="2017-11-19T00:00:00"/>
    <d v="2017-10-01T00:00:00"/>
    <d v="2017-12-31T00:00:00"/>
    <x v="0"/>
    <s v="DAN_Carat_Smirnoff_INT Ted Danson_Seq 3x_10/1-12/31"/>
    <m/>
    <x v="5"/>
    <m/>
    <m/>
    <m/>
    <x v="7"/>
    <m/>
    <m/>
    <m/>
    <m/>
    <x v="345"/>
    <m/>
    <m/>
    <n v="15"/>
    <n v="1.0447137484329294E-3"/>
    <m/>
    <m/>
    <m/>
    <m/>
    <m/>
    <m/>
    <x v="345"/>
    <m/>
    <m/>
    <m/>
    <n v="14358"/>
    <n v="0.9807377049180328"/>
    <m/>
    <n v="27.05"/>
    <m/>
    <m/>
    <n v="388.38390000000004"/>
  </r>
  <r>
    <x v="0"/>
    <d v="2017-11-13T00:00:00"/>
    <d v="2017-10-01T00:00:00"/>
    <d v="2017-12-31T00:00:00"/>
    <x v="0"/>
    <s v="DAN_Carat_Smirnoff_INT Ted Danson_Seq 3x_10/1-12/31"/>
    <m/>
    <x v="6"/>
    <m/>
    <m/>
    <m/>
    <x v="7"/>
    <m/>
    <m/>
    <m/>
    <m/>
    <x v="346"/>
    <m/>
    <m/>
    <n v="36"/>
    <n v="6.8970802360334121E-4"/>
    <m/>
    <m/>
    <m/>
    <m/>
    <m/>
    <m/>
    <x v="346"/>
    <m/>
    <m/>
    <m/>
    <n v="52196"/>
    <n v="0.98689708635065898"/>
    <m/>
    <n v="27.05"/>
    <m/>
    <m/>
    <n v="1411.9018000000001"/>
  </r>
  <r>
    <x v="0"/>
    <d v="2017-11-14T00:00:00"/>
    <d v="2017-10-01T00:00:00"/>
    <d v="2017-12-31T00:00:00"/>
    <x v="0"/>
    <s v="DAN_Carat_Smirnoff_INT Ted Danson_Seq 3x_10/1-12/31"/>
    <m/>
    <x v="6"/>
    <m/>
    <m/>
    <m/>
    <x v="7"/>
    <m/>
    <m/>
    <m/>
    <m/>
    <x v="347"/>
    <m/>
    <m/>
    <n v="37"/>
    <n v="6.5472819932049829E-4"/>
    <m/>
    <m/>
    <m/>
    <m/>
    <m/>
    <m/>
    <x v="347"/>
    <m/>
    <m/>
    <m/>
    <n v="56512"/>
    <n v="0.98152007781019868"/>
    <m/>
    <n v="27.05"/>
    <m/>
    <m/>
    <n v="1528.6496000000002"/>
  </r>
  <r>
    <x v="0"/>
    <d v="2017-11-15T00:00:00"/>
    <d v="2017-10-01T00:00:00"/>
    <d v="2017-12-31T00:00:00"/>
    <x v="0"/>
    <s v="DAN_Carat_Smirnoff_INT Ted Danson_Seq 3x_10/1-12/31"/>
    <m/>
    <x v="6"/>
    <m/>
    <m/>
    <m/>
    <x v="7"/>
    <m/>
    <m/>
    <m/>
    <m/>
    <x v="348"/>
    <m/>
    <m/>
    <n v="31"/>
    <n v="6.7502830763870741E-4"/>
    <m/>
    <m/>
    <m/>
    <m/>
    <m/>
    <m/>
    <x v="348"/>
    <m/>
    <m/>
    <m/>
    <n v="45924"/>
    <n v="0.98543012252430096"/>
    <m/>
    <n v="27.05"/>
    <m/>
    <m/>
    <n v="1242.2441999999999"/>
  </r>
  <r>
    <x v="0"/>
    <d v="2017-11-16T00:00:00"/>
    <d v="2017-10-01T00:00:00"/>
    <d v="2017-12-31T00:00:00"/>
    <x v="0"/>
    <s v="DAN_Carat_Smirnoff_INT Ted Danson_Seq 3x_10/1-12/31"/>
    <m/>
    <x v="6"/>
    <m/>
    <m/>
    <m/>
    <x v="7"/>
    <m/>
    <m/>
    <m/>
    <m/>
    <x v="349"/>
    <m/>
    <m/>
    <n v="144"/>
    <n v="7.4010875486981277E-4"/>
    <m/>
    <m/>
    <m/>
    <m/>
    <m/>
    <m/>
    <x v="349"/>
    <m/>
    <m/>
    <m/>
    <n v="194566"/>
    <n v="0.98632789727419734"/>
    <m/>
    <n v="27.05"/>
    <m/>
    <m/>
    <n v="5263.0102999999999"/>
  </r>
  <r>
    <x v="0"/>
    <d v="2017-11-17T00:00:00"/>
    <d v="2017-10-01T00:00:00"/>
    <d v="2017-12-31T00:00:00"/>
    <x v="0"/>
    <s v="DAN_Carat_Smirnoff_INT Ted Danson_Seq 3x_10/1-12/31"/>
    <m/>
    <x v="6"/>
    <m/>
    <m/>
    <m/>
    <x v="7"/>
    <m/>
    <m/>
    <m/>
    <m/>
    <x v="350"/>
    <m/>
    <m/>
    <n v="297"/>
    <n v="5.0856686883769353E-4"/>
    <m/>
    <m/>
    <m/>
    <m/>
    <m/>
    <m/>
    <x v="350"/>
    <m/>
    <m/>
    <m/>
    <n v="583994"/>
    <n v="0.99217296606699612"/>
    <m/>
    <n v="27.05"/>
    <m/>
    <m/>
    <n v="15797.037700000001"/>
  </r>
  <r>
    <x v="0"/>
    <d v="2017-11-18T00:00:00"/>
    <d v="2017-10-01T00:00:00"/>
    <d v="2017-12-31T00:00:00"/>
    <x v="0"/>
    <s v="DAN_Carat_Smirnoff_INT Ted Danson_Seq 3x_10/1-12/31"/>
    <m/>
    <x v="6"/>
    <m/>
    <m/>
    <m/>
    <x v="7"/>
    <m/>
    <m/>
    <m/>
    <m/>
    <x v="351"/>
    <m/>
    <m/>
    <n v="11"/>
    <n v="7.9866405285703909E-4"/>
    <m/>
    <m/>
    <m/>
    <m/>
    <m/>
    <m/>
    <x v="351"/>
    <m/>
    <m/>
    <m/>
    <n v="13773"/>
    <n v="0.98787835317744943"/>
    <m/>
    <n v="27.05"/>
    <m/>
    <m/>
    <n v="372.55965000000003"/>
  </r>
  <r>
    <x v="0"/>
    <d v="2017-11-19T00:00:00"/>
    <d v="2017-10-01T00:00:00"/>
    <d v="2017-12-31T00:00:00"/>
    <x v="0"/>
    <s v="DAN_Carat_Smirnoff_INT Ted Danson_Seq 3x_10/1-12/31"/>
    <m/>
    <x v="6"/>
    <m/>
    <m/>
    <m/>
    <x v="7"/>
    <m/>
    <m/>
    <m/>
    <m/>
    <x v="352"/>
    <m/>
    <m/>
    <n v="16"/>
    <n v="9.9521054923182176E-4"/>
    <m/>
    <m/>
    <m/>
    <m/>
    <m/>
    <m/>
    <x v="352"/>
    <m/>
    <m/>
    <m/>
    <n v="16077"/>
    <n v="0.9865611192930781"/>
    <m/>
    <n v="27.05"/>
    <m/>
    <m/>
    <n v="434.88285000000002"/>
  </r>
  <r>
    <x v="0"/>
    <d v="2017-11-13T00:00:00"/>
    <d v="2017-10-01T00:00:00"/>
    <d v="2017-12-31T00:00:00"/>
    <x v="0"/>
    <s v="DAN_Carat_Smirnoff_INT Ted Danson_Seq 3x_10/1-12/31"/>
    <m/>
    <x v="3"/>
    <m/>
    <m/>
    <m/>
    <x v="3"/>
    <m/>
    <m/>
    <m/>
    <m/>
    <x v="353"/>
    <m/>
    <m/>
    <n v="15"/>
    <n v="8.3504982463953681E-4"/>
    <m/>
    <m/>
    <m/>
    <m/>
    <m/>
    <m/>
    <x v="353"/>
    <m/>
    <m/>
    <m/>
    <n v="17963"/>
    <n v="0.9808878938459018"/>
    <m/>
    <n v="32.46"/>
    <m/>
    <m/>
    <n v="583.07898"/>
  </r>
  <r>
    <x v="0"/>
    <d v="2017-11-14T00:00:00"/>
    <d v="2017-10-01T00:00:00"/>
    <d v="2017-12-31T00:00:00"/>
    <x v="0"/>
    <s v="DAN_Carat_Smirnoff_INT Ted Danson_Seq 3x_10/1-12/31"/>
    <m/>
    <x v="3"/>
    <m/>
    <m/>
    <m/>
    <x v="3"/>
    <m/>
    <m/>
    <m/>
    <m/>
    <x v="354"/>
    <m/>
    <m/>
    <n v="18"/>
    <n v="8.8617565970854669E-4"/>
    <m/>
    <m/>
    <m/>
    <m/>
    <m/>
    <m/>
    <x v="354"/>
    <m/>
    <m/>
    <m/>
    <n v="20312"/>
    <n v="0.98016696424262895"/>
    <m/>
    <n v="32.46"/>
    <m/>
    <m/>
    <n v="659.32752000000005"/>
  </r>
  <r>
    <x v="0"/>
    <d v="2017-11-15T00:00:00"/>
    <d v="2017-10-01T00:00:00"/>
    <d v="2017-12-31T00:00:00"/>
    <x v="0"/>
    <s v="DAN_Carat_Smirnoff_INT Ted Danson_Seq 3x_10/1-12/31"/>
    <m/>
    <x v="3"/>
    <m/>
    <m/>
    <m/>
    <x v="3"/>
    <m/>
    <m/>
    <m/>
    <m/>
    <x v="355"/>
    <m/>
    <m/>
    <n v="18"/>
    <n v="1.0932280595201945E-3"/>
    <m/>
    <m/>
    <m/>
    <m/>
    <m/>
    <m/>
    <x v="355"/>
    <m/>
    <m/>
    <m/>
    <n v="16465"/>
    <n v="0.96275289439831602"/>
    <m/>
    <n v="32.46"/>
    <m/>
    <m/>
    <n v="534.45389999999998"/>
  </r>
  <r>
    <x v="0"/>
    <d v="2017-11-16T00:00:00"/>
    <d v="2017-10-01T00:00:00"/>
    <d v="2017-12-31T00:00:00"/>
    <x v="0"/>
    <s v="DAN_Carat_Smirnoff_INT Ted Danson_Seq 3x_10/1-12/31"/>
    <m/>
    <x v="3"/>
    <m/>
    <m/>
    <m/>
    <x v="3"/>
    <m/>
    <m/>
    <m/>
    <m/>
    <x v="356"/>
    <m/>
    <m/>
    <n v="16"/>
    <n v="4.5078041359102944E-4"/>
    <m/>
    <m/>
    <m/>
    <m/>
    <m/>
    <m/>
    <x v="356"/>
    <m/>
    <m/>
    <m/>
    <n v="35494"/>
    <n v="0.99258927822366394"/>
    <m/>
    <n v="32.46"/>
    <m/>
    <m/>
    <n v="1152.1352400000001"/>
  </r>
  <r>
    <x v="0"/>
    <d v="2017-11-17T00:00:00"/>
    <d v="2017-10-01T00:00:00"/>
    <d v="2017-12-31T00:00:00"/>
    <x v="0"/>
    <s v="DAN_Carat_Smirnoff_INT Ted Danson_Seq 3x_10/1-12/31"/>
    <m/>
    <x v="3"/>
    <m/>
    <m/>
    <m/>
    <x v="3"/>
    <m/>
    <m/>
    <m/>
    <m/>
    <x v="357"/>
    <m/>
    <m/>
    <n v="6"/>
    <n v="9.7197472865705496E-4"/>
    <m/>
    <m/>
    <m/>
    <m/>
    <m/>
    <m/>
    <x v="357"/>
    <m/>
    <m/>
    <m/>
    <n v="6173"/>
    <n v="0.98093119338948043"/>
    <m/>
    <n v="32.46"/>
    <m/>
    <m/>
    <n v="200.37558000000001"/>
  </r>
  <r>
    <x v="0"/>
    <d v="2017-11-18T00:00:00"/>
    <d v="2017-10-01T00:00:00"/>
    <d v="2017-12-31T00:00:00"/>
    <x v="0"/>
    <s v="DAN_Carat_Smirnoff_INT Ted Danson_Seq 3x_10/1-12/31"/>
    <m/>
    <x v="3"/>
    <m/>
    <m/>
    <m/>
    <x v="3"/>
    <m/>
    <m/>
    <m/>
    <m/>
    <x v="358"/>
    <m/>
    <m/>
    <n v="7"/>
    <n v="5.7693892689359599E-4"/>
    <m/>
    <m/>
    <m/>
    <m/>
    <m/>
    <m/>
    <x v="358"/>
    <m/>
    <m/>
    <m/>
    <n v="12133"/>
    <n v="0.98530128309241516"/>
    <m/>
    <n v="32.46"/>
    <m/>
    <m/>
    <n v="393.83717999999999"/>
  </r>
  <r>
    <x v="0"/>
    <d v="2017-11-19T00:00:00"/>
    <d v="2017-10-01T00:00:00"/>
    <d v="2017-12-31T00:00:00"/>
    <x v="0"/>
    <s v="DAN_Carat_Smirnoff_INT Ted Danson_Seq 3x_10/1-12/31"/>
    <m/>
    <x v="3"/>
    <m/>
    <m/>
    <m/>
    <x v="3"/>
    <m/>
    <m/>
    <m/>
    <m/>
    <x v="359"/>
    <m/>
    <m/>
    <n v="24"/>
    <n v="1.302365964836119E-3"/>
    <m/>
    <m/>
    <m/>
    <m/>
    <m/>
    <m/>
    <x v="359"/>
    <m/>
    <m/>
    <m/>
    <n v="18428"/>
    <n v="0.98666809444771642"/>
    <m/>
    <n v="32.46"/>
    <m/>
    <m/>
    <n v="598.17287999999996"/>
  </r>
  <r>
    <x v="0"/>
    <d v="2017-11-13T00:00:00"/>
    <d v="2017-10-01T00:00:00"/>
    <d v="2017-12-31T00:00:00"/>
    <x v="0"/>
    <s v="DAN_Carat_Smirnoff_INT Ted Danson_Seq 3x_10/1-12/31"/>
    <m/>
    <x v="4"/>
    <m/>
    <m/>
    <m/>
    <x v="4"/>
    <m/>
    <m/>
    <m/>
    <m/>
    <x v="360"/>
    <m/>
    <m/>
    <n v="5"/>
    <n v="2.8871694191015128E-4"/>
    <m/>
    <m/>
    <m/>
    <m/>
    <m/>
    <m/>
    <x v="360"/>
    <m/>
    <m/>
    <m/>
    <n v="17318"/>
    <n v="0.99061892232010063"/>
    <m/>
    <n v="32.46"/>
    <m/>
    <m/>
    <n v="562.14228000000003"/>
  </r>
  <r>
    <x v="0"/>
    <d v="2017-11-14T00:00:00"/>
    <d v="2017-10-01T00:00:00"/>
    <d v="2017-12-31T00:00:00"/>
    <x v="0"/>
    <s v="DAN_Carat_Smirnoff_INT Ted Danson_Seq 3x_10/1-12/31"/>
    <m/>
    <x v="4"/>
    <m/>
    <m/>
    <m/>
    <x v="4"/>
    <m/>
    <m/>
    <m/>
    <m/>
    <x v="361"/>
    <m/>
    <m/>
    <n v="5"/>
    <n v="2.6120572562950579E-4"/>
    <m/>
    <m/>
    <m/>
    <m/>
    <m/>
    <m/>
    <x v="361"/>
    <m/>
    <m/>
    <m/>
    <n v="19142"/>
    <n v="0.98996690111708729"/>
    <m/>
    <n v="32.46"/>
    <m/>
    <m/>
    <n v="621.34932000000003"/>
  </r>
  <r>
    <x v="0"/>
    <d v="2017-11-15T00:00:00"/>
    <d v="2017-10-01T00:00:00"/>
    <d v="2017-12-31T00:00:00"/>
    <x v="0"/>
    <s v="DAN_Carat_Smirnoff_INT Ted Danson_Seq 3x_10/1-12/31"/>
    <m/>
    <x v="4"/>
    <m/>
    <m/>
    <m/>
    <x v="4"/>
    <m/>
    <m/>
    <m/>
    <m/>
    <x v="362"/>
    <m/>
    <m/>
    <n v="5"/>
    <n v="3.1271499155669522E-4"/>
    <m/>
    <m/>
    <m/>
    <m/>
    <m/>
    <m/>
    <x v="362"/>
    <m/>
    <m/>
    <m/>
    <n v="15989"/>
    <n v="0.9926739926739927"/>
    <m/>
    <n v="32.46"/>
    <m/>
    <m/>
    <n v="519.00293999999997"/>
  </r>
  <r>
    <x v="0"/>
    <d v="2017-11-16T00:00:00"/>
    <d v="2017-10-01T00:00:00"/>
    <d v="2017-12-31T00:00:00"/>
    <x v="0"/>
    <s v="DAN_Carat_Smirnoff_INT Ted Danson_Seq 3x_10/1-12/31"/>
    <m/>
    <x v="4"/>
    <m/>
    <m/>
    <m/>
    <x v="4"/>
    <m/>
    <m/>
    <m/>
    <m/>
    <x v="363"/>
    <m/>
    <m/>
    <n v="6"/>
    <n v="1.7596856028389595E-4"/>
    <m/>
    <m/>
    <m/>
    <m/>
    <m/>
    <m/>
    <x v="363"/>
    <m/>
    <m/>
    <m/>
    <n v="34097"/>
    <n v="0.98774623406720741"/>
    <m/>
    <n v="32.46"/>
    <m/>
    <m/>
    <n v="1106.78862"/>
  </r>
  <r>
    <x v="0"/>
    <d v="2017-11-17T00:00:00"/>
    <d v="2017-10-01T00:00:00"/>
    <d v="2017-12-31T00:00:00"/>
    <x v="0"/>
    <s v="DAN_Carat_Smirnoff_INT Ted Danson_Seq 3x_10/1-12/31"/>
    <m/>
    <x v="4"/>
    <m/>
    <m/>
    <m/>
    <x v="4"/>
    <m/>
    <m/>
    <m/>
    <m/>
    <x v="364"/>
    <m/>
    <m/>
    <n v="3"/>
    <n v="5.2192066805845506E-4"/>
    <m/>
    <m/>
    <m/>
    <m/>
    <m/>
    <m/>
    <x v="364"/>
    <m/>
    <m/>
    <m/>
    <n v="5748"/>
    <n v="0.99188955996548744"/>
    <m/>
    <n v="32.46"/>
    <m/>
    <m/>
    <n v="186.58008000000001"/>
  </r>
  <r>
    <x v="0"/>
    <d v="2017-11-18T00:00:00"/>
    <d v="2017-10-01T00:00:00"/>
    <d v="2017-12-31T00:00:00"/>
    <x v="0"/>
    <s v="DAN_Carat_Smirnoff_INT Ted Danson_Seq 3x_10/1-12/31"/>
    <m/>
    <x v="4"/>
    <m/>
    <m/>
    <m/>
    <x v="4"/>
    <m/>
    <m/>
    <m/>
    <m/>
    <x v="365"/>
    <m/>
    <m/>
    <n v="4"/>
    <n v="3.4897923573547375E-4"/>
    <m/>
    <m/>
    <m/>
    <m/>
    <m/>
    <m/>
    <x v="365"/>
    <m/>
    <m/>
    <m/>
    <n v="11462"/>
    <n v="0.99143672692673646"/>
    <m/>
    <n v="32.46"/>
    <m/>
    <m/>
    <n v="372.05652000000003"/>
  </r>
  <r>
    <x v="0"/>
    <d v="2017-11-19T00:00:00"/>
    <d v="2017-10-01T00:00:00"/>
    <d v="2017-12-31T00:00:00"/>
    <x v="0"/>
    <s v="DAN_Carat_Smirnoff_INT Ted Danson_Seq 3x_10/1-12/31"/>
    <m/>
    <x v="4"/>
    <m/>
    <m/>
    <m/>
    <x v="4"/>
    <m/>
    <m/>
    <m/>
    <m/>
    <x v="366"/>
    <m/>
    <m/>
    <n v="4"/>
    <n v="2.2913444463538982E-4"/>
    <m/>
    <m/>
    <m/>
    <m/>
    <m/>
    <m/>
    <x v="366"/>
    <m/>
    <m/>
    <m/>
    <n v="17457"/>
    <n v="0.99210047738122298"/>
    <m/>
    <n v="32.46"/>
    <m/>
    <m/>
    <n v="566.65422000000001"/>
  </r>
  <r>
    <x v="0"/>
    <d v="2017-11-13T00:00:00"/>
    <d v="2017-10-01T00:00:00"/>
    <d v="2017-12-31T00:00:00"/>
    <x v="0"/>
    <s v="DAN_Carat_Smirnoff_INT Ted Danson_Seq 3x_10/1-12/31"/>
    <m/>
    <x v="2"/>
    <m/>
    <m/>
    <m/>
    <x v="5"/>
    <m/>
    <m/>
    <m/>
    <m/>
    <x v="367"/>
    <m/>
    <m/>
    <n v="1"/>
    <n v="6.1132167746668291E-5"/>
    <m/>
    <m/>
    <m/>
    <m/>
    <m/>
    <m/>
    <x v="367"/>
    <m/>
    <m/>
    <m/>
    <n v="16358"/>
    <n v="0.99049349076597037"/>
    <m/>
    <n v="32.46"/>
    <m/>
    <m/>
    <n v="530.98068000000001"/>
  </r>
  <r>
    <x v="0"/>
    <d v="2017-11-14T00:00:00"/>
    <d v="2017-10-01T00:00:00"/>
    <d v="2017-12-31T00:00:00"/>
    <x v="0"/>
    <s v="DAN_Carat_Smirnoff_INT Ted Danson_Seq 3x_10/1-12/31"/>
    <m/>
    <x v="2"/>
    <m/>
    <m/>
    <m/>
    <x v="5"/>
    <m/>
    <m/>
    <m/>
    <m/>
    <x v="368"/>
    <m/>
    <m/>
    <n v="7"/>
    <n v="3.9561433254210466E-4"/>
    <m/>
    <m/>
    <m/>
    <m/>
    <m/>
    <m/>
    <x v="368"/>
    <m/>
    <m/>
    <m/>
    <n v="17694"/>
    <n v="0.99076096086007059"/>
    <m/>
    <n v="32.46"/>
    <m/>
    <m/>
    <n v="574.34723999999994"/>
  </r>
  <r>
    <x v="0"/>
    <d v="2017-11-15T00:00:00"/>
    <d v="2017-10-01T00:00:00"/>
    <d v="2017-12-31T00:00:00"/>
    <x v="0"/>
    <s v="DAN_Carat_Smirnoff_INT Ted Danson_Seq 3x_10/1-12/31"/>
    <m/>
    <x v="2"/>
    <m/>
    <m/>
    <m/>
    <x v="5"/>
    <m/>
    <m/>
    <m/>
    <m/>
    <x v="369"/>
    <m/>
    <m/>
    <n v="6"/>
    <n v="3.9856516540454366E-4"/>
    <m/>
    <m/>
    <m/>
    <m/>
    <m/>
    <m/>
    <x v="369"/>
    <m/>
    <m/>
    <m/>
    <n v="15054"/>
    <n v="0.99254961429419131"/>
    <m/>
    <n v="32.46"/>
    <m/>
    <m/>
    <n v="488.65284000000003"/>
  </r>
  <r>
    <x v="0"/>
    <d v="2017-11-16T00:00:00"/>
    <d v="2017-10-01T00:00:00"/>
    <d v="2017-12-31T00:00:00"/>
    <x v="0"/>
    <s v="DAN_Carat_Smirnoff_INT Ted Danson_Seq 3x_10/1-12/31"/>
    <m/>
    <x v="2"/>
    <m/>
    <m/>
    <m/>
    <x v="5"/>
    <m/>
    <m/>
    <m/>
    <m/>
    <x v="370"/>
    <m/>
    <m/>
    <n v="3"/>
    <n v="9.2844763555335476E-5"/>
    <m/>
    <m/>
    <m/>
    <m/>
    <m/>
    <m/>
    <x v="370"/>
    <m/>
    <m/>
    <m/>
    <n v="32312"/>
    <n v="0.9871082055355288"/>
    <m/>
    <n v="32.46"/>
    <m/>
    <m/>
    <n v="1048.84752"/>
  </r>
  <r>
    <x v="0"/>
    <d v="2017-11-17T00:00:00"/>
    <d v="2017-10-01T00:00:00"/>
    <d v="2017-12-31T00:00:00"/>
    <x v="0"/>
    <s v="DAN_Carat_Smirnoff_INT Ted Danson_Seq 3x_10/1-12/31"/>
    <m/>
    <x v="2"/>
    <m/>
    <m/>
    <m/>
    <x v="5"/>
    <m/>
    <m/>
    <m/>
    <m/>
    <x v="371"/>
    <m/>
    <m/>
    <n v="1"/>
    <n v="1.8793459875963165E-4"/>
    <m/>
    <m/>
    <m/>
    <m/>
    <m/>
    <m/>
    <x v="371"/>
    <m/>
    <m/>
    <m/>
    <n v="5321"/>
    <n v="0.99032198027172902"/>
    <m/>
    <n v="32.46"/>
    <m/>
    <m/>
    <n v="172.71966"/>
  </r>
  <r>
    <x v="0"/>
    <d v="2017-11-18T00:00:00"/>
    <d v="2017-10-01T00:00:00"/>
    <d v="2017-12-31T00:00:00"/>
    <x v="0"/>
    <s v="DAN_Carat_Smirnoff_INT Ted Danson_Seq 3x_10/1-12/31"/>
    <m/>
    <x v="2"/>
    <m/>
    <m/>
    <m/>
    <x v="5"/>
    <m/>
    <m/>
    <m/>
    <m/>
    <x v="372"/>
    <m/>
    <m/>
    <n v="0"/>
    <n v="0"/>
    <m/>
    <m/>
    <m/>
    <m/>
    <m/>
    <m/>
    <x v="372"/>
    <m/>
    <m/>
    <m/>
    <n v="10372"/>
    <n v="0.99158699808795414"/>
    <m/>
    <n v="32.46"/>
    <m/>
    <m/>
    <n v="336.67511999999999"/>
  </r>
  <r>
    <x v="0"/>
    <d v="2017-11-19T00:00:00"/>
    <d v="2017-10-01T00:00:00"/>
    <d v="2017-12-31T00:00:00"/>
    <x v="0"/>
    <s v="DAN_Carat_Smirnoff_INT Ted Danson_Seq 3x_10/1-12/31"/>
    <m/>
    <x v="2"/>
    <m/>
    <m/>
    <m/>
    <x v="5"/>
    <m/>
    <m/>
    <m/>
    <m/>
    <x v="373"/>
    <m/>
    <m/>
    <n v="3"/>
    <n v="1.9481784531463081E-4"/>
    <m/>
    <m/>
    <m/>
    <m/>
    <m/>
    <m/>
    <x v="373"/>
    <m/>
    <m/>
    <m/>
    <n v="15399"/>
    <n v="0.99016203703703709"/>
    <m/>
    <n v="32.46"/>
    <m/>
    <m/>
    <n v="499.85154000000006"/>
  </r>
  <r>
    <x v="0"/>
    <d v="2017-11-13T00:00:00"/>
    <d v="2017-10-01T00:00:00"/>
    <d v="2017-12-31T00:00:00"/>
    <x v="0"/>
    <s v="DAN_Carat_Smirnoff_INT Ted Danson_Seq 3x_10/1-12/31"/>
    <m/>
    <x v="3"/>
    <m/>
    <m/>
    <m/>
    <x v="8"/>
    <m/>
    <m/>
    <m/>
    <m/>
    <x v="374"/>
    <m/>
    <m/>
    <n v="0"/>
    <n v="0"/>
    <m/>
    <m/>
    <m/>
    <m/>
    <m/>
    <m/>
    <x v="374"/>
    <m/>
    <m/>
    <m/>
    <n v="5188"/>
    <n v="0.98574957248717465"/>
    <m/>
    <n v="35.71"/>
    <m/>
    <m/>
    <n v="185.26348000000002"/>
  </r>
  <r>
    <x v="0"/>
    <d v="2017-11-14T00:00:00"/>
    <d v="2017-10-01T00:00:00"/>
    <d v="2017-12-31T00:00:00"/>
    <x v="0"/>
    <s v="DAN_Carat_Smirnoff_INT Ted Danson_Seq 3x_10/1-12/31"/>
    <m/>
    <x v="3"/>
    <m/>
    <m/>
    <m/>
    <x v="8"/>
    <m/>
    <m/>
    <m/>
    <m/>
    <x v="375"/>
    <m/>
    <m/>
    <n v="2"/>
    <n v="2.9103608847497089E-4"/>
    <m/>
    <m/>
    <m/>
    <m/>
    <m/>
    <m/>
    <x v="375"/>
    <m/>
    <m/>
    <m/>
    <n v="6872"/>
    <n v="0.97655250817109562"/>
    <m/>
    <n v="35.71"/>
    <m/>
    <m/>
    <n v="245.39911999999998"/>
  </r>
  <r>
    <x v="0"/>
    <d v="2017-11-15T00:00:00"/>
    <d v="2017-10-01T00:00:00"/>
    <d v="2017-12-31T00:00:00"/>
    <x v="0"/>
    <s v="DAN_Carat_Smirnoff_INT Ted Danson_Seq 3x_10/1-12/31"/>
    <m/>
    <x v="3"/>
    <m/>
    <m/>
    <m/>
    <x v="8"/>
    <m/>
    <m/>
    <m/>
    <m/>
    <x v="376"/>
    <m/>
    <m/>
    <n v="1"/>
    <n v="2.3185717597959656E-4"/>
    <m/>
    <m/>
    <m/>
    <m/>
    <m/>
    <m/>
    <x v="376"/>
    <m/>
    <m/>
    <m/>
    <n v="4313"/>
    <n v="0.99081093498736506"/>
    <m/>
    <n v="35.71"/>
    <m/>
    <m/>
    <n v="154.01723000000001"/>
  </r>
  <r>
    <x v="0"/>
    <d v="2017-11-16T00:00:00"/>
    <d v="2017-10-01T00:00:00"/>
    <d v="2017-12-31T00:00:00"/>
    <x v="0"/>
    <s v="DAN_Carat_Smirnoff_INT Ted Danson_Seq 3x_10/1-12/31"/>
    <m/>
    <x v="3"/>
    <m/>
    <m/>
    <m/>
    <x v="8"/>
    <m/>
    <m/>
    <m/>
    <m/>
    <x v="377"/>
    <m/>
    <m/>
    <n v="1"/>
    <n v="1.2046741356463077E-4"/>
    <m/>
    <m/>
    <m/>
    <m/>
    <m/>
    <m/>
    <x v="377"/>
    <m/>
    <m/>
    <m/>
    <n v="8301"/>
    <n v="0.98762641284949437"/>
    <m/>
    <n v="35.71"/>
    <m/>
    <m/>
    <n v="296.42871000000002"/>
  </r>
  <r>
    <x v="0"/>
    <d v="2017-11-17T00:00:00"/>
    <d v="2017-10-01T00:00:00"/>
    <d v="2017-12-31T00:00:00"/>
    <x v="0"/>
    <s v="DAN_Carat_Smirnoff_INT Ted Danson_Seq 3x_10/1-12/31"/>
    <m/>
    <x v="3"/>
    <m/>
    <m/>
    <m/>
    <x v="8"/>
    <m/>
    <m/>
    <m/>
    <m/>
    <x v="378"/>
    <m/>
    <m/>
    <n v="0"/>
    <n v="0"/>
    <m/>
    <m/>
    <m/>
    <m/>
    <m/>
    <m/>
    <x v="378"/>
    <m/>
    <m/>
    <m/>
    <n v="2484"/>
    <n v="0.98885350318471332"/>
    <m/>
    <n v="35.71"/>
    <m/>
    <m/>
    <n v="88.703639999999993"/>
  </r>
  <r>
    <x v="0"/>
    <d v="2017-11-18T00:00:00"/>
    <d v="2017-10-01T00:00:00"/>
    <d v="2017-12-31T00:00:00"/>
    <x v="0"/>
    <s v="DAN_Carat_Smirnoff_INT Ted Danson_Seq 3x_10/1-12/31"/>
    <m/>
    <x v="3"/>
    <m/>
    <m/>
    <m/>
    <x v="8"/>
    <m/>
    <m/>
    <m/>
    <m/>
    <x v="379"/>
    <m/>
    <m/>
    <n v="2"/>
    <n v="6.0404711567502265E-4"/>
    <m/>
    <m/>
    <m/>
    <m/>
    <m/>
    <m/>
    <x v="379"/>
    <m/>
    <m/>
    <m/>
    <n v="3311"/>
    <n v="0.9895397489539749"/>
    <m/>
    <n v="35.71"/>
    <m/>
    <m/>
    <n v="118.23581"/>
  </r>
  <r>
    <x v="0"/>
    <d v="2017-11-19T00:00:00"/>
    <d v="2017-10-01T00:00:00"/>
    <d v="2017-12-31T00:00:00"/>
    <x v="0"/>
    <s v="DAN_Carat_Smirnoff_INT Ted Danson_Seq 3x_10/1-12/31"/>
    <m/>
    <x v="3"/>
    <m/>
    <m/>
    <m/>
    <x v="8"/>
    <m/>
    <m/>
    <m/>
    <m/>
    <x v="380"/>
    <m/>
    <m/>
    <n v="2"/>
    <n v="3.9223377132771131E-4"/>
    <m/>
    <m/>
    <m/>
    <m/>
    <m/>
    <m/>
    <x v="380"/>
    <m/>
    <m/>
    <m/>
    <n v="5099"/>
    <n v="0.98856145792943007"/>
    <m/>
    <n v="35.71"/>
    <m/>
    <m/>
    <n v="182.08529000000001"/>
  </r>
  <r>
    <x v="0"/>
    <d v="2017-11-13T00:00:00"/>
    <d v="2017-10-01T00:00:00"/>
    <d v="2017-12-31T00:00:00"/>
    <x v="0"/>
    <s v="DAN_Carat_Smirnoff_INT Ted Danson_Seq 3x_10/1-12/31"/>
    <m/>
    <x v="4"/>
    <m/>
    <m/>
    <m/>
    <x v="9"/>
    <m/>
    <m/>
    <m/>
    <m/>
    <x v="381"/>
    <m/>
    <m/>
    <n v="0"/>
    <n v="0"/>
    <m/>
    <m/>
    <m/>
    <m/>
    <m/>
    <m/>
    <x v="381"/>
    <m/>
    <m/>
    <m/>
    <n v="5041"/>
    <n v="0.99408400709919154"/>
    <m/>
    <n v="35.71"/>
    <m/>
    <m/>
    <n v="180.01411000000002"/>
  </r>
  <r>
    <x v="0"/>
    <d v="2017-11-14T00:00:00"/>
    <d v="2017-10-01T00:00:00"/>
    <d v="2017-12-31T00:00:00"/>
    <x v="0"/>
    <s v="DAN_Carat_Smirnoff_INT Ted Danson_Seq 3x_10/1-12/31"/>
    <m/>
    <x v="4"/>
    <m/>
    <m/>
    <m/>
    <x v="9"/>
    <m/>
    <m/>
    <m/>
    <m/>
    <x v="382"/>
    <m/>
    <m/>
    <n v="1"/>
    <n v="1.5391719255040788E-4"/>
    <m/>
    <m/>
    <m/>
    <m/>
    <m/>
    <m/>
    <x v="382"/>
    <m/>
    <m/>
    <m/>
    <n v="6497"/>
    <n v="0.99357699954121426"/>
    <m/>
    <n v="35.71"/>
    <m/>
    <m/>
    <n v="232.00787"/>
  </r>
  <r>
    <x v="0"/>
    <d v="2017-11-15T00:00:00"/>
    <d v="2017-10-01T00:00:00"/>
    <d v="2017-12-31T00:00:00"/>
    <x v="0"/>
    <s v="DAN_Carat_Smirnoff_INT Ted Danson_Seq 3x_10/1-12/31"/>
    <m/>
    <x v="4"/>
    <m/>
    <m/>
    <m/>
    <x v="9"/>
    <m/>
    <m/>
    <m/>
    <m/>
    <x v="383"/>
    <m/>
    <m/>
    <n v="0"/>
    <n v="0"/>
    <m/>
    <m/>
    <m/>
    <m/>
    <m/>
    <m/>
    <x v="383"/>
    <m/>
    <m/>
    <m/>
    <n v="4337"/>
    <n v="0.99381301558203483"/>
    <m/>
    <n v="35.71"/>
    <m/>
    <m/>
    <n v="154.87427"/>
  </r>
  <r>
    <x v="0"/>
    <d v="2017-11-16T00:00:00"/>
    <d v="2017-10-01T00:00:00"/>
    <d v="2017-12-31T00:00:00"/>
    <x v="0"/>
    <s v="DAN_Carat_Smirnoff_INT Ted Danson_Seq 3x_10/1-12/31"/>
    <m/>
    <x v="4"/>
    <m/>
    <m/>
    <m/>
    <x v="9"/>
    <m/>
    <m/>
    <m/>
    <m/>
    <x v="384"/>
    <m/>
    <m/>
    <n v="0"/>
    <n v="0"/>
    <m/>
    <m/>
    <m/>
    <m/>
    <m/>
    <m/>
    <x v="384"/>
    <m/>
    <m/>
    <m/>
    <n v="8025"/>
    <n v="0.99356196607651359"/>
    <m/>
    <n v="35.71"/>
    <m/>
    <m/>
    <n v="286.57274999999998"/>
  </r>
  <r>
    <x v="0"/>
    <d v="2017-11-17T00:00:00"/>
    <d v="2017-10-01T00:00:00"/>
    <d v="2017-12-31T00:00:00"/>
    <x v="0"/>
    <s v="DAN_Carat_Smirnoff_INT Ted Danson_Seq 3x_10/1-12/31"/>
    <m/>
    <x v="4"/>
    <m/>
    <m/>
    <m/>
    <x v="9"/>
    <m/>
    <m/>
    <m/>
    <m/>
    <x v="385"/>
    <m/>
    <m/>
    <n v="1"/>
    <n v="4.2498937526561835E-4"/>
    <m/>
    <m/>
    <m/>
    <m/>
    <m/>
    <m/>
    <x v="385"/>
    <m/>
    <m/>
    <m/>
    <n v="2353"/>
    <n v="0.99534686971235198"/>
    <m/>
    <n v="35.71"/>
    <m/>
    <m/>
    <n v="84.025630000000007"/>
  </r>
  <r>
    <x v="0"/>
    <d v="2017-11-18T00:00:00"/>
    <d v="2017-10-01T00:00:00"/>
    <d v="2017-12-31T00:00:00"/>
    <x v="0"/>
    <s v="DAN_Carat_Smirnoff_INT Ted Danson_Seq 3x_10/1-12/31"/>
    <m/>
    <x v="4"/>
    <m/>
    <m/>
    <m/>
    <x v="9"/>
    <m/>
    <m/>
    <m/>
    <m/>
    <x v="386"/>
    <m/>
    <m/>
    <n v="0"/>
    <n v="0"/>
    <m/>
    <m/>
    <m/>
    <m/>
    <m/>
    <m/>
    <x v="386"/>
    <m/>
    <m/>
    <m/>
    <n v="3198"/>
    <n v="0.99285936044706613"/>
    <m/>
    <n v="35.71"/>
    <m/>
    <m/>
    <n v="114.20058"/>
  </r>
  <r>
    <x v="0"/>
    <d v="2017-11-19T00:00:00"/>
    <d v="2017-10-01T00:00:00"/>
    <d v="2017-12-31T00:00:00"/>
    <x v="0"/>
    <s v="DAN_Carat_Smirnoff_INT Ted Danson_Seq 3x_10/1-12/31"/>
    <m/>
    <x v="4"/>
    <m/>
    <m/>
    <m/>
    <x v="9"/>
    <m/>
    <m/>
    <m/>
    <m/>
    <x v="387"/>
    <m/>
    <m/>
    <n v="1"/>
    <n v="2.0337604230221681E-4"/>
    <m/>
    <m/>
    <m/>
    <m/>
    <m/>
    <m/>
    <x v="387"/>
    <m/>
    <m/>
    <m/>
    <n v="4917"/>
    <n v="0.99514268366727388"/>
    <m/>
    <n v="35.71"/>
    <m/>
    <m/>
    <n v="175.58607000000001"/>
  </r>
  <r>
    <x v="0"/>
    <d v="2017-11-13T00:00:00"/>
    <d v="2017-10-01T00:00:00"/>
    <d v="2017-12-31T00:00:00"/>
    <x v="0"/>
    <s v="DAN_Carat_Smirnoff_INT Ted Danson_Seq 3x_10/1-12/31"/>
    <m/>
    <x v="2"/>
    <m/>
    <m/>
    <m/>
    <x v="2"/>
    <m/>
    <m/>
    <m/>
    <m/>
    <x v="388"/>
    <m/>
    <m/>
    <n v="1"/>
    <n v="2.0627062706270627E-4"/>
    <m/>
    <m/>
    <m/>
    <m/>
    <m/>
    <m/>
    <x v="388"/>
    <m/>
    <m/>
    <m/>
    <n v="4848"/>
    <n v="0.99589153656532459"/>
    <m/>
    <n v="35.71"/>
    <m/>
    <m/>
    <n v="173.12208000000001"/>
  </r>
  <r>
    <x v="0"/>
    <d v="2017-11-14T00:00:00"/>
    <d v="2017-10-01T00:00:00"/>
    <d v="2017-12-31T00:00:00"/>
    <x v="0"/>
    <s v="DAN_Carat_Smirnoff_INT Ted Danson_Seq 3x_10/1-12/31"/>
    <m/>
    <x v="2"/>
    <m/>
    <m/>
    <m/>
    <x v="2"/>
    <m/>
    <m/>
    <m/>
    <m/>
    <x v="389"/>
    <m/>
    <m/>
    <n v="0"/>
    <n v="0"/>
    <m/>
    <m/>
    <m/>
    <m/>
    <m/>
    <m/>
    <x v="389"/>
    <m/>
    <m/>
    <m/>
    <n v="6052"/>
    <n v="0.99261932097752992"/>
    <m/>
    <n v="35.71"/>
    <m/>
    <m/>
    <n v="216.11692000000002"/>
  </r>
  <r>
    <x v="0"/>
    <d v="2017-11-15T00:00:00"/>
    <d v="2017-10-01T00:00:00"/>
    <d v="2017-12-31T00:00:00"/>
    <x v="0"/>
    <s v="DAN_Carat_Smirnoff_INT Ted Danson_Seq 3x_10/1-12/31"/>
    <m/>
    <x v="2"/>
    <m/>
    <m/>
    <m/>
    <x v="2"/>
    <m/>
    <m/>
    <m/>
    <m/>
    <x v="390"/>
    <m/>
    <m/>
    <n v="0"/>
    <n v="0"/>
    <m/>
    <m/>
    <m/>
    <m/>
    <m/>
    <m/>
    <x v="390"/>
    <m/>
    <m/>
    <m/>
    <n v="4273"/>
    <n v="0.99696686887540831"/>
    <m/>
    <n v="35.71"/>
    <m/>
    <m/>
    <n v="152.58883000000003"/>
  </r>
  <r>
    <x v="0"/>
    <d v="2017-11-16T00:00:00"/>
    <d v="2017-10-01T00:00:00"/>
    <d v="2017-12-31T00:00:00"/>
    <x v="0"/>
    <s v="DAN_Carat_Smirnoff_INT Ted Danson_Seq 3x_10/1-12/31"/>
    <m/>
    <x v="2"/>
    <m/>
    <m/>
    <m/>
    <x v="2"/>
    <m/>
    <m/>
    <m/>
    <m/>
    <x v="391"/>
    <m/>
    <m/>
    <n v="0"/>
    <n v="0"/>
    <m/>
    <m/>
    <m/>
    <m/>
    <m/>
    <m/>
    <x v="391"/>
    <m/>
    <m/>
    <m/>
    <n v="7794"/>
    <n v="0.99375239066683663"/>
    <m/>
    <n v="35.71"/>
    <m/>
    <m/>
    <n v="278.32373999999999"/>
  </r>
  <r>
    <x v="0"/>
    <d v="2017-11-17T00:00:00"/>
    <d v="2017-10-01T00:00:00"/>
    <d v="2017-12-31T00:00:00"/>
    <x v="0"/>
    <s v="DAN_Carat_Smirnoff_INT Ted Danson_Seq 3x_10/1-12/31"/>
    <m/>
    <x v="2"/>
    <m/>
    <m/>
    <m/>
    <x v="2"/>
    <m/>
    <m/>
    <m/>
    <m/>
    <x v="392"/>
    <m/>
    <m/>
    <n v="0"/>
    <n v="0"/>
    <m/>
    <m/>
    <m/>
    <m/>
    <m/>
    <m/>
    <x v="392"/>
    <m/>
    <m/>
    <m/>
    <n v="2221"/>
    <n v="0.99329159212880147"/>
    <m/>
    <n v="35.71"/>
    <m/>
    <m/>
    <n v="79.311909999999997"/>
  </r>
  <r>
    <x v="0"/>
    <d v="2017-11-18T00:00:00"/>
    <d v="2017-10-01T00:00:00"/>
    <d v="2017-12-31T00:00:00"/>
    <x v="0"/>
    <s v="DAN_Carat_Smirnoff_INT Ted Danson_Seq 3x_10/1-12/31"/>
    <m/>
    <x v="2"/>
    <m/>
    <m/>
    <m/>
    <x v="2"/>
    <m/>
    <m/>
    <m/>
    <m/>
    <x v="393"/>
    <m/>
    <m/>
    <n v="0"/>
    <n v="0"/>
    <m/>
    <m/>
    <m/>
    <m/>
    <m/>
    <m/>
    <x v="393"/>
    <m/>
    <m/>
    <m/>
    <n v="3005"/>
    <n v="0.99536270288174888"/>
    <m/>
    <n v="35.71"/>
    <m/>
    <m/>
    <n v="107.30855"/>
  </r>
  <r>
    <x v="0"/>
    <d v="2017-11-19T00:00:00"/>
    <d v="2017-10-01T00:00:00"/>
    <d v="2017-12-31T00:00:00"/>
    <x v="0"/>
    <s v="DAN_Carat_Smirnoff_INT Ted Danson_Seq 3x_10/1-12/31"/>
    <m/>
    <x v="2"/>
    <m/>
    <m/>
    <m/>
    <x v="2"/>
    <m/>
    <m/>
    <m/>
    <m/>
    <x v="394"/>
    <m/>
    <m/>
    <n v="0"/>
    <n v="0"/>
    <m/>
    <m/>
    <m/>
    <m/>
    <m/>
    <m/>
    <x v="394"/>
    <m/>
    <m/>
    <m/>
    <n v="4603"/>
    <n v="0.99610473923393206"/>
    <m/>
    <n v="35.71"/>
    <m/>
    <m/>
    <n v="164.37313"/>
  </r>
  <r>
    <x v="0"/>
    <d v="2017-11-13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1"/>
    <n v="4.8651039363113664E-4"/>
    <m/>
    <m/>
    <m/>
    <m/>
    <m/>
    <m/>
    <x v="0"/>
    <m/>
    <m/>
    <m/>
    <n v="22610"/>
    <m/>
    <m/>
    <n v="6.17"/>
    <m/>
    <m/>
    <n v="139.50370000000001"/>
  </r>
  <r>
    <x v="0"/>
    <d v="2017-11-14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3"/>
    <n v="8.8823665714065031E-4"/>
    <m/>
    <m/>
    <m/>
    <m/>
    <m/>
    <m/>
    <x v="0"/>
    <m/>
    <m/>
    <m/>
    <n v="25894"/>
    <m/>
    <m/>
    <n v="6.17"/>
    <m/>
    <m/>
    <n v="159.76598000000001"/>
  </r>
  <r>
    <x v="0"/>
    <d v="2017-11-15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"/>
    <n v="4.7573739295908661E-4"/>
    <m/>
    <m/>
    <m/>
    <m/>
    <m/>
    <m/>
    <x v="0"/>
    <m/>
    <m/>
    <m/>
    <n v="18918"/>
    <m/>
    <m/>
    <n v="6.17"/>
    <m/>
    <m/>
    <n v="116.72405999999999"/>
  </r>
  <r>
    <x v="0"/>
    <d v="2017-11-16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"/>
    <n v="2.8535193405199746E-4"/>
    <m/>
    <m/>
    <m/>
    <m/>
    <m/>
    <m/>
    <x v="0"/>
    <m/>
    <m/>
    <m/>
    <n v="31540"/>
    <m/>
    <m/>
    <n v="6.17"/>
    <m/>
    <m/>
    <n v="194.6018"/>
  </r>
  <r>
    <x v="0"/>
    <d v="2017-11-17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1"/>
    <n v="8.8317944600562024E-4"/>
    <m/>
    <m/>
    <m/>
    <m/>
    <m/>
    <m/>
    <x v="0"/>
    <m/>
    <m/>
    <m/>
    <n v="12455"/>
    <m/>
    <m/>
    <n v="6.17"/>
    <m/>
    <m/>
    <n v="76.847350000000006"/>
  </r>
  <r>
    <x v="0"/>
    <d v="2017-11-18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5.466970387243736E-4"/>
    <m/>
    <m/>
    <m/>
    <m/>
    <m/>
    <m/>
    <x v="0"/>
    <m/>
    <m/>
    <m/>
    <n v="21950"/>
    <m/>
    <m/>
    <n v="6.17"/>
    <m/>
    <m/>
    <n v="135.4315"/>
  </r>
  <r>
    <x v="0"/>
    <d v="2017-11-19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9"/>
    <n v="4.0203698740284106E-4"/>
    <m/>
    <m/>
    <m/>
    <m/>
    <m/>
    <m/>
    <x v="0"/>
    <m/>
    <m/>
    <m/>
    <n v="22386"/>
    <m/>
    <m/>
    <n v="6.17"/>
    <m/>
    <m/>
    <n v="138.12162000000001"/>
  </r>
  <r>
    <x v="0"/>
    <d v="2017-11-13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6"/>
    <n v="3.0706243602865918E-4"/>
    <m/>
    <m/>
    <m/>
    <m/>
    <m/>
    <m/>
    <x v="0"/>
    <m/>
    <m/>
    <m/>
    <n v="19540"/>
    <m/>
    <m/>
    <n v="7.4"/>
    <m/>
    <m/>
    <n v="144.596"/>
  </r>
  <r>
    <x v="0"/>
    <d v="2017-11-14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2"/>
    <n v="5.4486015256084274E-4"/>
    <m/>
    <m/>
    <m/>
    <m/>
    <m/>
    <m/>
    <x v="0"/>
    <m/>
    <m/>
    <m/>
    <n v="22024"/>
    <m/>
    <m/>
    <n v="7.4"/>
    <m/>
    <m/>
    <n v="162.9776"/>
  </r>
  <r>
    <x v="0"/>
    <d v="2017-11-15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6"/>
    <n v="8.869179600886918E-4"/>
    <m/>
    <m/>
    <m/>
    <m/>
    <m/>
    <m/>
    <x v="0"/>
    <m/>
    <m/>
    <m/>
    <n v="18040"/>
    <m/>
    <m/>
    <n v="7.4"/>
    <m/>
    <m/>
    <n v="133.49600000000001"/>
  </r>
  <r>
    <x v="0"/>
    <d v="2017-11-16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3"/>
    <n v="3.2739819175460244E-4"/>
    <m/>
    <m/>
    <m/>
    <m/>
    <m/>
    <m/>
    <x v="0"/>
    <m/>
    <m/>
    <m/>
    <n v="39707"/>
    <m/>
    <m/>
    <n v="7.4"/>
    <m/>
    <m/>
    <n v="293.83179999999999"/>
  </r>
  <r>
    <x v="0"/>
    <d v="2017-11-17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3"/>
    <n v="4.5078888054094667E-4"/>
    <m/>
    <m/>
    <m/>
    <m/>
    <m/>
    <m/>
    <x v="0"/>
    <m/>
    <m/>
    <m/>
    <n v="6655"/>
    <m/>
    <m/>
    <n v="7.4"/>
    <m/>
    <m/>
    <n v="49.247"/>
  </r>
  <r>
    <x v="0"/>
    <d v="2017-11-18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6"/>
    <n v="4.5977011494252872E-4"/>
    <m/>
    <m/>
    <m/>
    <m/>
    <m/>
    <m/>
    <x v="0"/>
    <m/>
    <m/>
    <m/>
    <n v="13050"/>
    <m/>
    <m/>
    <n v="7.4"/>
    <m/>
    <m/>
    <n v="96.57"/>
  </r>
  <r>
    <x v="0"/>
    <d v="2017-11-19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0"/>
    <n v="5.0329659268206757E-4"/>
    <m/>
    <m/>
    <m/>
    <m/>
    <m/>
    <m/>
    <x v="0"/>
    <m/>
    <m/>
    <m/>
    <n v="19869"/>
    <m/>
    <m/>
    <n v="7.4"/>
    <m/>
    <m/>
    <n v="147.03059999999999"/>
  </r>
  <r>
    <x v="0"/>
    <d v="2017-11-13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579"/>
    <m/>
    <m/>
    <n v="8.14"/>
    <m/>
    <m/>
    <n v="45.413060000000002"/>
  </r>
  <r>
    <x v="0"/>
    <d v="2017-11-14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4"/>
    <n v="5.3554692729950457E-4"/>
    <m/>
    <m/>
    <m/>
    <m/>
    <m/>
    <m/>
    <x v="0"/>
    <m/>
    <m/>
    <m/>
    <n v="7469"/>
    <m/>
    <m/>
    <n v="8.14"/>
    <m/>
    <m/>
    <n v="60.79766"/>
  </r>
  <r>
    <x v="0"/>
    <d v="2017-11-15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4607"/>
    <m/>
    <m/>
    <n v="8.14"/>
    <m/>
    <m/>
    <n v="37.500980000000006"/>
  </r>
  <r>
    <x v="0"/>
    <d v="2017-11-16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9224"/>
    <m/>
    <m/>
    <n v="8.14"/>
    <m/>
    <m/>
    <n v="75.083359999999999"/>
  </r>
  <r>
    <x v="0"/>
    <d v="2017-11-17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2709"/>
    <m/>
    <m/>
    <n v="8.14"/>
    <m/>
    <m/>
    <n v="22.051260000000003"/>
  </r>
  <r>
    <x v="0"/>
    <d v="2017-11-18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5.5881531153953619E-4"/>
    <m/>
    <m/>
    <m/>
    <m/>
    <m/>
    <m/>
    <x v="0"/>
    <m/>
    <m/>
    <m/>
    <n v="3579"/>
    <m/>
    <m/>
    <n v="8.14"/>
    <m/>
    <m/>
    <n v="29.13306"/>
  </r>
  <r>
    <x v="0"/>
    <d v="2017-11-19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8254837531945966E-4"/>
    <m/>
    <m/>
    <m/>
    <m/>
    <m/>
    <m/>
    <x v="0"/>
    <m/>
    <m/>
    <m/>
    <n v="5478"/>
    <m/>
    <m/>
    <n v="8.14"/>
    <m/>
    <m/>
    <n v="44.590920000000004"/>
  </r>
  <r>
    <x v="0"/>
    <d v="2017-11-20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3"/>
    <n v="5.8303807687132801E-4"/>
    <m/>
    <m/>
    <m/>
    <m/>
    <m/>
    <m/>
    <x v="0"/>
    <m/>
    <m/>
    <m/>
    <n v="22297"/>
    <m/>
    <m/>
    <n v="6.17"/>
    <m/>
    <m/>
    <n v="137.57248999999999"/>
  </r>
  <r>
    <x v="0"/>
    <d v="2017-11-21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3"/>
    <n v="9.274193548387097E-4"/>
    <m/>
    <m/>
    <m/>
    <m/>
    <m/>
    <m/>
    <x v="0"/>
    <m/>
    <m/>
    <m/>
    <n v="24800"/>
    <m/>
    <m/>
    <n v="6.17"/>
    <m/>
    <m/>
    <n v="153.01599999999999"/>
  </r>
  <r>
    <x v="0"/>
    <d v="2017-11-22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4"/>
    <n v="6.925550333910463E-4"/>
    <m/>
    <m/>
    <m/>
    <m/>
    <m/>
    <m/>
    <x v="0"/>
    <m/>
    <m/>
    <m/>
    <n v="20215"/>
    <m/>
    <m/>
    <n v="6.17"/>
    <m/>
    <m/>
    <n v="124.72655"/>
  </r>
  <r>
    <x v="0"/>
    <d v="2017-11-23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37"/>
    <n v="7.9312340571477565E-4"/>
    <m/>
    <m/>
    <m/>
    <m/>
    <m/>
    <m/>
    <x v="0"/>
    <m/>
    <m/>
    <m/>
    <n v="46651"/>
    <m/>
    <m/>
    <n v="6.17"/>
    <m/>
    <m/>
    <n v="287.83666999999997"/>
  </r>
  <r>
    <x v="0"/>
    <d v="2017-11-24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6"/>
    <n v="6.6386368665633986E-4"/>
    <m/>
    <m/>
    <m/>
    <m/>
    <m/>
    <m/>
    <x v="0"/>
    <m/>
    <m/>
    <m/>
    <n v="9038"/>
    <m/>
    <m/>
    <n v="6.17"/>
    <m/>
    <m/>
    <n v="55.76446"/>
  </r>
  <r>
    <x v="0"/>
    <d v="2017-11-25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1.0342152891493579E-3"/>
    <m/>
    <m/>
    <m/>
    <m/>
    <m/>
    <m/>
    <x v="0"/>
    <m/>
    <m/>
    <m/>
    <n v="11603"/>
    <m/>
    <m/>
    <n v="6.17"/>
    <m/>
    <m/>
    <n v="71.590509999999995"/>
  </r>
  <r>
    <x v="0"/>
    <d v="2017-11-26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3"/>
    <n v="1.4041656915516032E-4"/>
    <m/>
    <m/>
    <m/>
    <m/>
    <m/>
    <m/>
    <x v="0"/>
    <m/>
    <m/>
    <m/>
    <n v="21365"/>
    <m/>
    <m/>
    <n v="6.17"/>
    <m/>
    <m/>
    <n v="131.82204999999999"/>
  </r>
  <r>
    <x v="0"/>
    <d v="2017-11-20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6"/>
    <n v="8.0216584778903036E-4"/>
    <m/>
    <m/>
    <m/>
    <m/>
    <m/>
    <m/>
    <x v="0"/>
    <m/>
    <m/>
    <m/>
    <n v="19946"/>
    <m/>
    <m/>
    <n v="7.4"/>
    <m/>
    <m/>
    <n v="147.60040000000001"/>
  </r>
  <r>
    <x v="0"/>
    <d v="2017-11-2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1"/>
    <n v="5.015502462155754E-4"/>
    <m/>
    <m/>
    <m/>
    <m/>
    <m/>
    <m/>
    <x v="0"/>
    <m/>
    <m/>
    <m/>
    <n v="21932"/>
    <m/>
    <m/>
    <n v="7.4"/>
    <m/>
    <m/>
    <n v="162.29680000000002"/>
  </r>
  <r>
    <x v="0"/>
    <d v="2017-11-22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1"/>
    <n v="6.2735257214554575E-4"/>
    <m/>
    <m/>
    <m/>
    <m/>
    <m/>
    <m/>
    <x v="0"/>
    <m/>
    <m/>
    <m/>
    <n v="17534"/>
    <m/>
    <m/>
    <n v="7.4"/>
    <m/>
    <m/>
    <n v="129.7516"/>
  </r>
  <r>
    <x v="0"/>
    <d v="2017-11-23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7"/>
    <n v="8.6637447762715316E-4"/>
    <m/>
    <m/>
    <m/>
    <m/>
    <m/>
    <m/>
    <x v="0"/>
    <m/>
    <m/>
    <m/>
    <n v="19622"/>
    <m/>
    <m/>
    <n v="7.4"/>
    <m/>
    <m/>
    <n v="145.20280000000002"/>
  </r>
  <r>
    <x v="0"/>
    <d v="2017-11-24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7"/>
    <n v="8.6823289070480085E-4"/>
    <m/>
    <m/>
    <m/>
    <m/>
    <m/>
    <m/>
    <x v="0"/>
    <m/>
    <m/>
    <m/>
    <n v="19580"/>
    <m/>
    <m/>
    <n v="7.4"/>
    <m/>
    <m/>
    <n v="144.892"/>
  </r>
  <r>
    <x v="0"/>
    <d v="2017-11-25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2"/>
    <n v="6.0039025366488219E-4"/>
    <m/>
    <m/>
    <m/>
    <m/>
    <m/>
    <m/>
    <x v="0"/>
    <m/>
    <m/>
    <m/>
    <n v="19987"/>
    <m/>
    <m/>
    <n v="7.4"/>
    <m/>
    <m/>
    <n v="147.90380000000002"/>
  </r>
  <r>
    <x v="0"/>
    <d v="2017-11-26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7"/>
    <n v="3.5787321063394684E-4"/>
    <m/>
    <m/>
    <m/>
    <m/>
    <m/>
    <m/>
    <x v="0"/>
    <m/>
    <m/>
    <m/>
    <n v="19560"/>
    <m/>
    <m/>
    <n v="7.4"/>
    <m/>
    <m/>
    <n v="144.744"/>
  </r>
  <r>
    <x v="0"/>
    <d v="2017-11-20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3.6291054255126111E-4"/>
    <m/>
    <m/>
    <m/>
    <m/>
    <m/>
    <m/>
    <x v="0"/>
    <m/>
    <m/>
    <m/>
    <n v="5511"/>
    <m/>
    <m/>
    <n v="8.14"/>
    <m/>
    <m/>
    <n v="44.859540000000003"/>
  </r>
  <r>
    <x v="0"/>
    <d v="2017-11-21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6514"/>
    <m/>
    <m/>
    <n v="8.14"/>
    <m/>
    <m/>
    <n v="53.02396000000001"/>
  </r>
  <r>
    <x v="0"/>
    <d v="2017-11-22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4.4228217602830609E-4"/>
    <m/>
    <m/>
    <m/>
    <m/>
    <m/>
    <m/>
    <x v="0"/>
    <m/>
    <m/>
    <m/>
    <n v="4522"/>
    <m/>
    <m/>
    <n v="8.14"/>
    <m/>
    <m/>
    <n v="36.809080000000002"/>
  </r>
  <r>
    <x v="0"/>
    <d v="2017-11-23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3"/>
    <n v="3.1535793125197099E-4"/>
    <m/>
    <m/>
    <m/>
    <m/>
    <m/>
    <m/>
    <x v="0"/>
    <m/>
    <m/>
    <m/>
    <n v="9513"/>
    <m/>
    <m/>
    <n v="8.14"/>
    <m/>
    <m/>
    <n v="77.435820000000007"/>
  </r>
  <r>
    <x v="0"/>
    <d v="2017-11-24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3.9478878799842083E-4"/>
    <m/>
    <m/>
    <m/>
    <m/>
    <m/>
    <m/>
    <x v="0"/>
    <m/>
    <m/>
    <m/>
    <n v="2533"/>
    <m/>
    <m/>
    <n v="8.14"/>
    <m/>
    <m/>
    <n v="20.618620000000004"/>
  </r>
  <r>
    <x v="0"/>
    <d v="2017-11-25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2.2232103156958648E-4"/>
    <m/>
    <m/>
    <m/>
    <m/>
    <m/>
    <m/>
    <x v="0"/>
    <m/>
    <m/>
    <m/>
    <n v="4498"/>
    <m/>
    <m/>
    <n v="8.14"/>
    <m/>
    <m/>
    <n v="36.613720000000001"/>
  </r>
  <r>
    <x v="0"/>
    <d v="2017-11-26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8674136321195143E-4"/>
    <m/>
    <m/>
    <m/>
    <m/>
    <m/>
    <m/>
    <x v="0"/>
    <m/>
    <m/>
    <m/>
    <n v="5355"/>
    <m/>
    <m/>
    <n v="8.14"/>
    <m/>
    <m/>
    <n v="43.589700000000008"/>
  </r>
  <r>
    <x v="0"/>
    <d v="2017-11-20T00:00:00"/>
    <d v="2017-10-01T00:00:00"/>
    <d v="2017-12-31T00:00:00"/>
    <x v="0"/>
    <s v="DAN_Carat_Smirnoff_INT Ted Danson_Seq 3x_10/1-12/31"/>
    <m/>
    <x v="5"/>
    <m/>
    <m/>
    <m/>
    <x v="7"/>
    <m/>
    <m/>
    <m/>
    <m/>
    <x v="395"/>
    <m/>
    <m/>
    <n v="24"/>
    <n v="1.7321016166281756E-3"/>
    <m/>
    <m/>
    <m/>
    <m/>
    <m/>
    <m/>
    <x v="395"/>
    <m/>
    <m/>
    <m/>
    <n v="13856"/>
    <n v="0.98130311614730881"/>
    <m/>
    <n v="27.05"/>
    <m/>
    <m/>
    <n v="374.8048"/>
  </r>
  <r>
    <x v="0"/>
    <d v="2017-11-21T00:00:00"/>
    <d v="2017-10-01T00:00:00"/>
    <d v="2017-12-31T00:00:00"/>
    <x v="0"/>
    <s v="DAN_Carat_Smirnoff_INT Ted Danson_Seq 3x_10/1-12/31"/>
    <m/>
    <x v="5"/>
    <m/>
    <m/>
    <m/>
    <x v="7"/>
    <m/>
    <m/>
    <m/>
    <m/>
    <x v="396"/>
    <m/>
    <m/>
    <n v="29"/>
    <n v="1.5839204762685018E-3"/>
    <m/>
    <m/>
    <m/>
    <m/>
    <m/>
    <m/>
    <x v="396"/>
    <m/>
    <m/>
    <m/>
    <n v="18309"/>
    <n v="0.97616762635956489"/>
    <m/>
    <n v="27.05"/>
    <m/>
    <m/>
    <n v="495.25845000000004"/>
  </r>
  <r>
    <x v="0"/>
    <d v="2017-11-22T00:00:00"/>
    <d v="2017-10-01T00:00:00"/>
    <d v="2017-12-31T00:00:00"/>
    <x v="0"/>
    <s v="DAN_Carat_Smirnoff_INT Ted Danson_Seq 3x_10/1-12/31"/>
    <m/>
    <x v="5"/>
    <m/>
    <m/>
    <m/>
    <x v="7"/>
    <m/>
    <m/>
    <m/>
    <m/>
    <x v="397"/>
    <m/>
    <m/>
    <n v="14"/>
    <n v="1.6489988221436984E-3"/>
    <m/>
    <m/>
    <m/>
    <m/>
    <m/>
    <m/>
    <x v="397"/>
    <m/>
    <m/>
    <m/>
    <n v="8490"/>
    <n v="0.99066511085180864"/>
    <m/>
    <n v="27.05"/>
    <m/>
    <m/>
    <n v="229.65450000000001"/>
  </r>
  <r>
    <x v="0"/>
    <d v="2017-11-23T00:00:00"/>
    <d v="2017-10-01T00:00:00"/>
    <d v="2017-12-31T00:00:00"/>
    <x v="0"/>
    <s v="DAN_Carat_Smirnoff_INT Ted Danson_Seq 3x_10/1-12/31"/>
    <m/>
    <x v="5"/>
    <m/>
    <m/>
    <m/>
    <x v="7"/>
    <m/>
    <m/>
    <m/>
    <m/>
    <x v="398"/>
    <m/>
    <m/>
    <n v="11"/>
    <n v="1.0315078769692423E-3"/>
    <m/>
    <m/>
    <m/>
    <m/>
    <m/>
    <m/>
    <x v="398"/>
    <m/>
    <m/>
    <m/>
    <n v="10664"/>
    <n v="0.98150023009664056"/>
    <m/>
    <n v="27.05"/>
    <m/>
    <m/>
    <n v="288.46120000000002"/>
  </r>
  <r>
    <x v="0"/>
    <d v="2017-11-24T00:00:00"/>
    <d v="2017-10-01T00:00:00"/>
    <d v="2017-12-31T00:00:00"/>
    <x v="0"/>
    <s v="DAN_Carat_Smirnoff_INT Ted Danson_Seq 3x_10/1-12/31"/>
    <m/>
    <x v="5"/>
    <m/>
    <m/>
    <m/>
    <x v="7"/>
    <m/>
    <m/>
    <m/>
    <m/>
    <x v="399"/>
    <m/>
    <m/>
    <n v="11"/>
    <n v="1.1131349929164136E-3"/>
    <m/>
    <m/>
    <m/>
    <m/>
    <m/>
    <m/>
    <x v="399"/>
    <m/>
    <m/>
    <m/>
    <n v="9882"/>
    <n v="0.98172064375124179"/>
    <m/>
    <n v="27.05"/>
    <m/>
    <m/>
    <n v="267.30810000000002"/>
  </r>
  <r>
    <x v="0"/>
    <d v="2017-11-25T00:00:00"/>
    <d v="2017-10-01T00:00:00"/>
    <d v="2017-12-31T00:00:00"/>
    <x v="0"/>
    <s v="DAN_Carat_Smirnoff_INT Ted Danson_Seq 3x_10/1-12/31"/>
    <m/>
    <x v="5"/>
    <m/>
    <m/>
    <m/>
    <x v="7"/>
    <m/>
    <m/>
    <m/>
    <m/>
    <x v="400"/>
    <m/>
    <m/>
    <n v="11"/>
    <n v="8.2613593691325572E-4"/>
    <m/>
    <m/>
    <m/>
    <m/>
    <m/>
    <m/>
    <x v="400"/>
    <m/>
    <m/>
    <m/>
    <n v="13315"/>
    <n v="0.98403665656640305"/>
    <m/>
    <n v="27.05"/>
    <m/>
    <m/>
    <n v="360.17075"/>
  </r>
  <r>
    <x v="0"/>
    <d v="2017-11-26T00:00:00"/>
    <d v="2017-10-01T00:00:00"/>
    <d v="2017-12-31T00:00:00"/>
    <x v="0"/>
    <s v="DAN_Carat_Smirnoff_INT Ted Danson_Seq 3x_10/1-12/31"/>
    <m/>
    <x v="5"/>
    <m/>
    <m/>
    <m/>
    <x v="7"/>
    <m/>
    <m/>
    <m/>
    <m/>
    <x v="401"/>
    <m/>
    <m/>
    <n v="7"/>
    <n v="4.8682105848807286E-4"/>
    <m/>
    <m/>
    <m/>
    <m/>
    <m/>
    <m/>
    <x v="401"/>
    <m/>
    <m/>
    <m/>
    <n v="14379"/>
    <n v="0.98432365826944135"/>
    <m/>
    <n v="27.05"/>
    <m/>
    <m/>
    <n v="388.95195000000001"/>
  </r>
  <r>
    <x v="0"/>
    <d v="2017-11-20T00:00:00"/>
    <d v="2017-10-01T00:00:00"/>
    <d v="2017-12-31T00:00:00"/>
    <x v="0"/>
    <s v="DAN_Carat_Smirnoff_INT Ted Danson_Seq 3x_10/1-12/31"/>
    <m/>
    <x v="6"/>
    <m/>
    <m/>
    <m/>
    <x v="7"/>
    <m/>
    <m/>
    <m/>
    <m/>
    <x v="402"/>
    <m/>
    <m/>
    <n v="17"/>
    <n v="1.1154855643044619E-3"/>
    <m/>
    <m/>
    <m/>
    <m/>
    <m/>
    <m/>
    <x v="402"/>
    <m/>
    <m/>
    <m/>
    <n v="15240"/>
    <n v="0.98538730117677487"/>
    <m/>
    <n v="27.05"/>
    <m/>
    <m/>
    <n v="412.24200000000002"/>
  </r>
  <r>
    <x v="0"/>
    <d v="2017-11-21T00:00:00"/>
    <d v="2017-10-01T00:00:00"/>
    <d v="2017-12-31T00:00:00"/>
    <x v="0"/>
    <s v="DAN_Carat_Smirnoff_INT Ted Danson_Seq 3x_10/1-12/31"/>
    <m/>
    <x v="6"/>
    <m/>
    <m/>
    <m/>
    <x v="7"/>
    <m/>
    <m/>
    <m/>
    <m/>
    <x v="403"/>
    <m/>
    <m/>
    <n v="16"/>
    <n v="7.5958982149639193E-4"/>
    <m/>
    <m/>
    <m/>
    <m/>
    <m/>
    <m/>
    <x v="403"/>
    <m/>
    <m/>
    <m/>
    <n v="21064"/>
    <n v="0.98186733790145897"/>
    <m/>
    <n v="27.05"/>
    <m/>
    <m/>
    <n v="569.78120000000013"/>
  </r>
  <r>
    <x v="0"/>
    <d v="2017-11-22T00:00:00"/>
    <d v="2017-10-01T00:00:00"/>
    <d v="2017-12-31T00:00:00"/>
    <x v="0"/>
    <s v="DAN_Carat_Smirnoff_INT Ted Danson_Seq 3x_10/1-12/31"/>
    <m/>
    <x v="6"/>
    <m/>
    <m/>
    <m/>
    <x v="7"/>
    <m/>
    <m/>
    <m/>
    <m/>
    <x v="404"/>
    <m/>
    <m/>
    <n v="7"/>
    <n v="7.6319232446576534E-4"/>
    <m/>
    <m/>
    <m/>
    <m/>
    <m/>
    <m/>
    <x v="404"/>
    <m/>
    <m/>
    <m/>
    <n v="9172"/>
    <n v="0.99124608235166978"/>
    <m/>
    <n v="27.05"/>
    <m/>
    <m/>
    <n v="248.1026"/>
  </r>
  <r>
    <x v="0"/>
    <d v="2017-11-23T00:00:00"/>
    <d v="2017-10-01T00:00:00"/>
    <d v="2017-12-31T00:00:00"/>
    <x v="0"/>
    <s v="DAN_Carat_Smirnoff_INT Ted Danson_Seq 3x_10/1-12/31"/>
    <m/>
    <x v="6"/>
    <m/>
    <m/>
    <m/>
    <x v="7"/>
    <m/>
    <m/>
    <m/>
    <m/>
    <x v="405"/>
    <m/>
    <m/>
    <n v="11"/>
    <n v="8.7992960563154947E-4"/>
    <m/>
    <m/>
    <m/>
    <m/>
    <m/>
    <m/>
    <x v="405"/>
    <m/>
    <m/>
    <m/>
    <n v="12501"/>
    <n v="0.98619438308614704"/>
    <m/>
    <n v="27.05"/>
    <m/>
    <m/>
    <n v="338.15204999999997"/>
  </r>
  <r>
    <x v="0"/>
    <d v="2017-11-24T00:00:00"/>
    <d v="2017-10-01T00:00:00"/>
    <d v="2017-12-31T00:00:00"/>
    <x v="0"/>
    <s v="DAN_Carat_Smirnoff_INT Ted Danson_Seq 3x_10/1-12/31"/>
    <m/>
    <x v="6"/>
    <m/>
    <m/>
    <m/>
    <x v="7"/>
    <m/>
    <m/>
    <m/>
    <m/>
    <x v="406"/>
    <m/>
    <m/>
    <n v="13"/>
    <n v="1.086411499247869E-3"/>
    <m/>
    <m/>
    <m/>
    <m/>
    <m/>
    <m/>
    <x v="406"/>
    <m/>
    <m/>
    <m/>
    <n v="11966"/>
    <n v="0.9855860308047113"/>
    <m/>
    <n v="27.05"/>
    <m/>
    <m/>
    <n v="323.68029999999999"/>
  </r>
  <r>
    <x v="0"/>
    <d v="2017-11-25T00:00:00"/>
    <d v="2017-10-01T00:00:00"/>
    <d v="2017-12-31T00:00:00"/>
    <x v="0"/>
    <s v="DAN_Carat_Smirnoff_INT Ted Danson_Seq 3x_10/1-12/31"/>
    <m/>
    <x v="6"/>
    <m/>
    <m/>
    <m/>
    <x v="7"/>
    <m/>
    <m/>
    <m/>
    <m/>
    <x v="407"/>
    <m/>
    <m/>
    <n v="16"/>
    <n v="1.051317432157172E-3"/>
    <m/>
    <m/>
    <m/>
    <m/>
    <m/>
    <m/>
    <x v="407"/>
    <m/>
    <m/>
    <m/>
    <n v="15219"/>
    <n v="0.98645320197044339"/>
    <m/>
    <n v="27.05"/>
    <m/>
    <m/>
    <n v="411.67394999999999"/>
  </r>
  <r>
    <x v="0"/>
    <d v="2017-11-26T00:00:00"/>
    <d v="2017-10-01T00:00:00"/>
    <d v="2017-12-31T00:00:00"/>
    <x v="0"/>
    <s v="DAN_Carat_Smirnoff_INT Ted Danson_Seq 3x_10/1-12/31"/>
    <m/>
    <x v="6"/>
    <m/>
    <m/>
    <m/>
    <x v="7"/>
    <m/>
    <m/>
    <m/>
    <m/>
    <x v="408"/>
    <m/>
    <m/>
    <n v="14"/>
    <n v="8.2673910475965511E-4"/>
    <m/>
    <m/>
    <m/>
    <m/>
    <m/>
    <m/>
    <x v="408"/>
    <m/>
    <m/>
    <m/>
    <n v="16934"/>
    <n v="0.98757800198285417"/>
    <m/>
    <n v="27.05"/>
    <m/>
    <m/>
    <n v="458.06470000000002"/>
  </r>
  <r>
    <x v="0"/>
    <d v="2017-11-20T00:00:00"/>
    <d v="2017-10-01T00:00:00"/>
    <d v="2017-12-31T00:00:00"/>
    <x v="0"/>
    <s v="DAN_Carat_Smirnoff_INT Ted Danson_Seq 3x_10/1-12/31"/>
    <m/>
    <x v="3"/>
    <m/>
    <m/>
    <m/>
    <x v="3"/>
    <m/>
    <m/>
    <m/>
    <m/>
    <x v="409"/>
    <m/>
    <m/>
    <n v="26"/>
    <n v="1.4094432699083862E-3"/>
    <m/>
    <m/>
    <m/>
    <m/>
    <m/>
    <m/>
    <x v="409"/>
    <m/>
    <m/>
    <m/>
    <n v="18447"/>
    <n v="0.98510092918936243"/>
    <m/>
    <n v="32.46"/>
    <m/>
    <m/>
    <n v="598.78962000000001"/>
  </r>
  <r>
    <x v="0"/>
    <d v="2017-11-21T00:00:00"/>
    <d v="2017-10-01T00:00:00"/>
    <d v="2017-12-31T00:00:00"/>
    <x v="0"/>
    <s v="DAN_Carat_Smirnoff_INT Ted Danson_Seq 3x_10/1-12/31"/>
    <m/>
    <x v="3"/>
    <m/>
    <m/>
    <m/>
    <x v="3"/>
    <m/>
    <m/>
    <m/>
    <m/>
    <x v="410"/>
    <m/>
    <m/>
    <n v="17"/>
    <n v="8.4212612077079311E-4"/>
    <m/>
    <m/>
    <m/>
    <m/>
    <m/>
    <m/>
    <x v="410"/>
    <m/>
    <m/>
    <m/>
    <n v="20187"/>
    <n v="0.98593406593406596"/>
    <m/>
    <n v="32.46"/>
    <m/>
    <m/>
    <n v="655.27002000000005"/>
  </r>
  <r>
    <x v="0"/>
    <d v="2017-11-22T00:00:00"/>
    <d v="2017-10-01T00:00:00"/>
    <d v="2017-12-31T00:00:00"/>
    <x v="0"/>
    <s v="DAN_Carat_Smirnoff_INT Ted Danson_Seq 3x_10/1-12/31"/>
    <m/>
    <x v="3"/>
    <m/>
    <m/>
    <m/>
    <x v="3"/>
    <m/>
    <m/>
    <m/>
    <m/>
    <x v="411"/>
    <m/>
    <m/>
    <n v="25"/>
    <n v="1.5311121999020088E-3"/>
    <m/>
    <m/>
    <m/>
    <m/>
    <m/>
    <m/>
    <x v="411"/>
    <m/>
    <m/>
    <m/>
    <n v="16328"/>
    <n v="0.98296309674312199"/>
    <m/>
    <n v="32.46"/>
    <m/>
    <m/>
    <n v="530.00688000000002"/>
  </r>
  <r>
    <x v="0"/>
    <d v="2017-11-23T00:00:00"/>
    <d v="2017-10-01T00:00:00"/>
    <d v="2017-12-31T00:00:00"/>
    <x v="0"/>
    <s v="DAN_Carat_Smirnoff_INT Ted Danson_Seq 3x_10/1-12/31"/>
    <m/>
    <x v="3"/>
    <m/>
    <m/>
    <m/>
    <x v="3"/>
    <m/>
    <m/>
    <m/>
    <m/>
    <x v="412"/>
    <m/>
    <m/>
    <n v="23"/>
    <n v="1.2781328146707419E-3"/>
    <m/>
    <m/>
    <m/>
    <m/>
    <m/>
    <m/>
    <x v="412"/>
    <m/>
    <m/>
    <m/>
    <n v="17995"/>
    <n v="0.98274261372945226"/>
    <m/>
    <n v="32.46"/>
    <m/>
    <m/>
    <n v="584.11770000000001"/>
  </r>
  <r>
    <x v="0"/>
    <d v="2017-11-24T00:00:00"/>
    <d v="2017-10-01T00:00:00"/>
    <d v="2017-12-31T00:00:00"/>
    <x v="0"/>
    <s v="DAN_Carat_Smirnoff_INT Ted Danson_Seq 3x_10/1-12/31"/>
    <m/>
    <x v="3"/>
    <m/>
    <m/>
    <m/>
    <x v="3"/>
    <m/>
    <m/>
    <m/>
    <m/>
    <x v="413"/>
    <m/>
    <m/>
    <n v="28"/>
    <n v="1.6543574593796159E-3"/>
    <m/>
    <m/>
    <m/>
    <m/>
    <m/>
    <m/>
    <x v="413"/>
    <m/>
    <m/>
    <m/>
    <n v="16925"/>
    <n v="0.97849338035497491"/>
    <m/>
    <n v="32.46"/>
    <m/>
    <m/>
    <n v="549.38549999999998"/>
  </r>
  <r>
    <x v="0"/>
    <d v="2017-11-25T00:00:00"/>
    <d v="2017-10-01T00:00:00"/>
    <d v="2017-12-31T00:00:00"/>
    <x v="0"/>
    <s v="DAN_Carat_Smirnoff_INT Ted Danson_Seq 3x_10/1-12/31"/>
    <m/>
    <x v="3"/>
    <m/>
    <m/>
    <m/>
    <x v="3"/>
    <m/>
    <m/>
    <m/>
    <m/>
    <x v="414"/>
    <m/>
    <m/>
    <n v="24"/>
    <n v="1.3063357282821686E-3"/>
    <m/>
    <m/>
    <m/>
    <m/>
    <m/>
    <m/>
    <x v="414"/>
    <m/>
    <m/>
    <m/>
    <n v="18372"/>
    <n v="0.98414398971502037"/>
    <m/>
    <n v="32.46"/>
    <m/>
    <m/>
    <n v="596.35511999999994"/>
  </r>
  <r>
    <x v="0"/>
    <d v="2017-11-26T00:00:00"/>
    <d v="2017-10-01T00:00:00"/>
    <d v="2017-12-31T00:00:00"/>
    <x v="0"/>
    <s v="DAN_Carat_Smirnoff_INT Ted Danson_Seq 3x_10/1-12/31"/>
    <m/>
    <x v="3"/>
    <m/>
    <m/>
    <m/>
    <x v="3"/>
    <m/>
    <m/>
    <m/>
    <m/>
    <x v="415"/>
    <m/>
    <m/>
    <n v="8"/>
    <n v="4.7466476800759466E-4"/>
    <m/>
    <m/>
    <m/>
    <m/>
    <m/>
    <m/>
    <x v="415"/>
    <m/>
    <m/>
    <m/>
    <n v="16854"/>
    <n v="0.98498042195079194"/>
    <m/>
    <n v="32.46"/>
    <m/>
    <m/>
    <n v="547.08083999999997"/>
  </r>
  <r>
    <x v="0"/>
    <d v="2017-11-20T00:00:00"/>
    <d v="2017-10-01T00:00:00"/>
    <d v="2017-12-31T00:00:00"/>
    <x v="0"/>
    <s v="DAN_Carat_Smirnoff_INT Ted Danson_Seq 3x_10/1-12/31"/>
    <m/>
    <x v="4"/>
    <m/>
    <m/>
    <m/>
    <x v="4"/>
    <m/>
    <m/>
    <m/>
    <m/>
    <x v="416"/>
    <m/>
    <m/>
    <n v="6"/>
    <n v="3.4774545033035818E-4"/>
    <m/>
    <m/>
    <m/>
    <m/>
    <m/>
    <m/>
    <x v="416"/>
    <m/>
    <m/>
    <m/>
    <n v="17254"/>
    <n v="0.98927813772146089"/>
    <m/>
    <n v="32.46"/>
    <m/>
    <m/>
    <n v="560.06484"/>
  </r>
  <r>
    <x v="0"/>
    <d v="2017-11-21T00:00:00"/>
    <d v="2017-10-01T00:00:00"/>
    <d v="2017-12-31T00:00:00"/>
    <x v="0"/>
    <s v="DAN_Carat_Smirnoff_INT Ted Danson_Seq 3x_10/1-12/31"/>
    <m/>
    <x v="4"/>
    <m/>
    <m/>
    <m/>
    <x v="4"/>
    <m/>
    <m/>
    <m/>
    <m/>
    <x v="417"/>
    <m/>
    <m/>
    <n v="9"/>
    <n v="4.6636957197637062E-4"/>
    <m/>
    <m/>
    <m/>
    <m/>
    <m/>
    <m/>
    <x v="417"/>
    <m/>
    <m/>
    <m/>
    <n v="19298"/>
    <n v="0.99091142490372275"/>
    <m/>
    <n v="32.46"/>
    <m/>
    <m/>
    <n v="626.41308000000004"/>
  </r>
  <r>
    <x v="0"/>
    <d v="2017-11-22T00:00:00"/>
    <d v="2017-10-01T00:00:00"/>
    <d v="2017-12-31T00:00:00"/>
    <x v="0"/>
    <s v="DAN_Carat_Smirnoff_INT Ted Danson_Seq 3x_10/1-12/31"/>
    <m/>
    <x v="4"/>
    <m/>
    <m/>
    <m/>
    <x v="4"/>
    <m/>
    <m/>
    <m/>
    <m/>
    <x v="418"/>
    <m/>
    <m/>
    <n v="4"/>
    <n v="2.5305244511925095E-4"/>
    <m/>
    <m/>
    <m/>
    <m/>
    <m/>
    <m/>
    <x v="418"/>
    <m/>
    <m/>
    <m/>
    <n v="15807"/>
    <n v="0.99302676215604979"/>
    <m/>
    <n v="32.46"/>
    <m/>
    <m/>
    <n v="513.09522000000004"/>
  </r>
  <r>
    <x v="0"/>
    <d v="2017-11-23T00:00:00"/>
    <d v="2017-10-01T00:00:00"/>
    <d v="2017-12-31T00:00:00"/>
    <x v="0"/>
    <s v="DAN_Carat_Smirnoff_INT Ted Danson_Seq 3x_10/1-12/31"/>
    <m/>
    <x v="4"/>
    <m/>
    <m/>
    <m/>
    <x v="4"/>
    <m/>
    <m/>
    <m/>
    <m/>
    <x v="26"/>
    <m/>
    <m/>
    <n v="6"/>
    <n v="3.4746351633078526E-4"/>
    <m/>
    <m/>
    <m/>
    <m/>
    <m/>
    <m/>
    <x v="26"/>
    <m/>
    <m/>
    <m/>
    <n v="17268"/>
    <n v="0.99178680144736087"/>
    <m/>
    <n v="32.46"/>
    <m/>
    <m/>
    <n v="560.51927999999998"/>
  </r>
  <r>
    <x v="0"/>
    <d v="2017-11-24T00:00:00"/>
    <d v="2017-10-01T00:00:00"/>
    <d v="2017-12-31T00:00:00"/>
    <x v="0"/>
    <s v="DAN_Carat_Smirnoff_INT Ted Danson_Seq 3x_10/1-12/31"/>
    <m/>
    <x v="4"/>
    <m/>
    <m/>
    <m/>
    <x v="4"/>
    <m/>
    <m/>
    <m/>
    <m/>
    <x v="419"/>
    <m/>
    <m/>
    <n v="2"/>
    <n v="1.2630249447426588E-4"/>
    <m/>
    <m/>
    <m/>
    <m/>
    <m/>
    <m/>
    <x v="419"/>
    <m/>
    <m/>
    <m/>
    <n v="15835"/>
    <n v="0.97674562052800395"/>
    <m/>
    <n v="32.46"/>
    <m/>
    <m/>
    <n v="514.00409999999999"/>
  </r>
  <r>
    <x v="0"/>
    <d v="2017-11-25T00:00:00"/>
    <d v="2017-10-01T00:00:00"/>
    <d v="2017-12-31T00:00:00"/>
    <x v="0"/>
    <s v="DAN_Carat_Smirnoff_INT Ted Danson_Seq 3x_10/1-12/31"/>
    <m/>
    <x v="4"/>
    <m/>
    <m/>
    <m/>
    <x v="4"/>
    <m/>
    <m/>
    <m/>
    <m/>
    <x v="420"/>
    <m/>
    <m/>
    <n v="8"/>
    <n v="4.5426154108227812E-4"/>
    <m/>
    <m/>
    <m/>
    <m/>
    <m/>
    <m/>
    <x v="420"/>
    <m/>
    <m/>
    <m/>
    <n v="17611"/>
    <n v="0.99038353391069622"/>
    <m/>
    <n v="32.46"/>
    <m/>
    <m/>
    <n v="571.6530600000001"/>
  </r>
  <r>
    <x v="0"/>
    <d v="2017-11-26T00:00:00"/>
    <d v="2017-10-01T00:00:00"/>
    <d v="2017-12-31T00:00:00"/>
    <x v="0"/>
    <s v="DAN_Carat_Smirnoff_INT Ted Danson_Seq 3x_10/1-12/31"/>
    <m/>
    <x v="4"/>
    <m/>
    <m/>
    <m/>
    <x v="4"/>
    <m/>
    <m/>
    <m/>
    <m/>
    <x v="421"/>
    <m/>
    <m/>
    <n v="3"/>
    <n v="1.8645121193287757E-4"/>
    <m/>
    <m/>
    <m/>
    <m/>
    <m/>
    <m/>
    <x v="421"/>
    <m/>
    <m/>
    <m/>
    <n v="16090"/>
    <n v="0.98584645548679617"/>
    <m/>
    <n v="32.46"/>
    <m/>
    <m/>
    <n v="522.28140000000008"/>
  </r>
  <r>
    <x v="0"/>
    <d v="2017-11-20T00:00:00"/>
    <d v="2017-10-01T00:00:00"/>
    <d v="2017-12-31T00:00:00"/>
    <x v="0"/>
    <s v="DAN_Carat_Smirnoff_INT Ted Danson_Seq 3x_10/1-12/31"/>
    <m/>
    <x v="2"/>
    <m/>
    <m/>
    <m/>
    <x v="5"/>
    <m/>
    <m/>
    <m/>
    <m/>
    <x v="422"/>
    <m/>
    <m/>
    <n v="2"/>
    <n v="1.2704865963664082E-4"/>
    <m/>
    <m/>
    <m/>
    <m/>
    <m/>
    <m/>
    <x v="422"/>
    <m/>
    <m/>
    <m/>
    <n v="15742"/>
    <n v="0.99130982367758191"/>
    <m/>
    <n v="32.46"/>
    <m/>
    <m/>
    <n v="510.98532"/>
  </r>
  <r>
    <x v="0"/>
    <d v="2017-11-21T00:00:00"/>
    <d v="2017-10-01T00:00:00"/>
    <d v="2017-12-31T00:00:00"/>
    <x v="0"/>
    <s v="DAN_Carat_Smirnoff_INT Ted Danson_Seq 3x_10/1-12/31"/>
    <m/>
    <x v="2"/>
    <m/>
    <m/>
    <m/>
    <x v="5"/>
    <m/>
    <m/>
    <m/>
    <m/>
    <x v="423"/>
    <m/>
    <m/>
    <n v="4"/>
    <n v="2.3178999826157501E-4"/>
    <m/>
    <m/>
    <m/>
    <m/>
    <m/>
    <m/>
    <x v="423"/>
    <m/>
    <m/>
    <m/>
    <n v="17257"/>
    <n v="0.99087046394120348"/>
    <m/>
    <n v="32.46"/>
    <m/>
    <m/>
    <n v="560.16221999999993"/>
  </r>
  <r>
    <x v="0"/>
    <d v="2017-11-22T00:00:00"/>
    <d v="2017-10-01T00:00:00"/>
    <d v="2017-12-31T00:00:00"/>
    <x v="0"/>
    <s v="DAN_Carat_Smirnoff_INT Ted Danson_Seq 3x_10/1-12/31"/>
    <m/>
    <x v="2"/>
    <m/>
    <m/>
    <m/>
    <x v="5"/>
    <m/>
    <m/>
    <m/>
    <m/>
    <x v="424"/>
    <m/>
    <m/>
    <n v="4"/>
    <n v="2.773540424351685E-4"/>
    <m/>
    <m/>
    <m/>
    <m/>
    <m/>
    <m/>
    <x v="424"/>
    <m/>
    <m/>
    <m/>
    <n v="14422"/>
    <n v="0.99079417422368787"/>
    <m/>
    <n v="32.46"/>
    <m/>
    <m/>
    <n v="468.13812000000001"/>
  </r>
  <r>
    <x v="0"/>
    <d v="2017-11-23T00:00:00"/>
    <d v="2017-10-01T00:00:00"/>
    <d v="2017-12-31T00:00:00"/>
    <x v="0"/>
    <s v="DAN_Carat_Smirnoff_INT Ted Danson_Seq 3x_10/1-12/31"/>
    <m/>
    <x v="2"/>
    <m/>
    <m/>
    <m/>
    <x v="5"/>
    <m/>
    <m/>
    <m/>
    <m/>
    <x v="419"/>
    <m/>
    <m/>
    <n v="5"/>
    <n v="3.1137127911321459E-4"/>
    <m/>
    <m/>
    <m/>
    <m/>
    <m/>
    <m/>
    <x v="419"/>
    <m/>
    <m/>
    <m/>
    <n v="16058"/>
    <n v="0.99050086355785838"/>
    <m/>
    <n v="32.46"/>
    <m/>
    <m/>
    <n v="521.24267999999995"/>
  </r>
  <r>
    <x v="0"/>
    <d v="2017-11-24T00:00:00"/>
    <d v="2017-10-01T00:00:00"/>
    <d v="2017-12-31T00:00:00"/>
    <x v="0"/>
    <s v="DAN_Carat_Smirnoff_INT Ted Danson_Seq 3x_10/1-12/31"/>
    <m/>
    <x v="2"/>
    <m/>
    <m/>
    <m/>
    <x v="5"/>
    <m/>
    <m/>
    <m/>
    <m/>
    <x v="425"/>
    <m/>
    <m/>
    <n v="8"/>
    <n v="5.4734537493158185E-4"/>
    <m/>
    <m/>
    <m/>
    <m/>
    <m/>
    <m/>
    <x v="425"/>
    <m/>
    <m/>
    <m/>
    <n v="14616"/>
    <n v="0.97602671118530882"/>
    <m/>
    <n v="32.46"/>
    <m/>
    <m/>
    <n v="474.43536"/>
  </r>
  <r>
    <x v="0"/>
    <d v="2017-11-25T00:00:00"/>
    <d v="2017-10-01T00:00:00"/>
    <d v="2017-12-31T00:00:00"/>
    <x v="0"/>
    <s v="DAN_Carat_Smirnoff_INT Ted Danson_Seq 3x_10/1-12/31"/>
    <m/>
    <x v="2"/>
    <m/>
    <m/>
    <m/>
    <x v="5"/>
    <m/>
    <m/>
    <m/>
    <m/>
    <x v="426"/>
    <m/>
    <m/>
    <n v="2"/>
    <n v="1.2319822594554638E-4"/>
    <m/>
    <m/>
    <m/>
    <m/>
    <m/>
    <m/>
    <x v="426"/>
    <m/>
    <m/>
    <m/>
    <n v="16234"/>
    <n v="0.99072378860002441"/>
    <m/>
    <n v="32.46"/>
    <m/>
    <m/>
    <n v="526.95564000000002"/>
  </r>
  <r>
    <x v="0"/>
    <d v="2017-11-26T00:00:00"/>
    <d v="2017-10-01T00:00:00"/>
    <d v="2017-12-31T00:00:00"/>
    <x v="0"/>
    <s v="DAN_Carat_Smirnoff_INT Ted Danson_Seq 3x_10/1-12/31"/>
    <m/>
    <x v="2"/>
    <m/>
    <m/>
    <m/>
    <x v="5"/>
    <m/>
    <m/>
    <m/>
    <m/>
    <x v="427"/>
    <m/>
    <m/>
    <n v="3"/>
    <n v="1.9782393669634025E-4"/>
    <m/>
    <m/>
    <m/>
    <m/>
    <m/>
    <m/>
    <x v="427"/>
    <m/>
    <m/>
    <m/>
    <n v="15165"/>
    <n v="0.98621317552188337"/>
    <m/>
    <n v="32.46"/>
    <m/>
    <m/>
    <n v="492.2559"/>
  </r>
  <r>
    <x v="0"/>
    <d v="2017-11-20T00:00:00"/>
    <d v="2017-10-01T00:00:00"/>
    <d v="2017-12-31T00:00:00"/>
    <x v="0"/>
    <s v="DAN_Carat_Smirnoff_INT Ted Danson_Seq 3x_10/1-12/31"/>
    <m/>
    <x v="3"/>
    <m/>
    <m/>
    <m/>
    <x v="8"/>
    <m/>
    <m/>
    <m/>
    <m/>
    <x v="428"/>
    <m/>
    <m/>
    <n v="5"/>
    <n v="9.8096919756719648E-4"/>
    <m/>
    <m/>
    <m/>
    <m/>
    <m/>
    <m/>
    <x v="428"/>
    <m/>
    <m/>
    <m/>
    <n v="5097"/>
    <n v="0.98779069767441863"/>
    <m/>
    <n v="35.71"/>
    <m/>
    <m/>
    <n v="182.01387"/>
  </r>
  <r>
    <x v="0"/>
    <d v="2017-11-21T00:00:00"/>
    <d v="2017-10-01T00:00:00"/>
    <d v="2017-12-31T00:00:00"/>
    <x v="0"/>
    <s v="DAN_Carat_Smirnoff_INT Ted Danson_Seq 3x_10/1-12/31"/>
    <m/>
    <x v="3"/>
    <m/>
    <m/>
    <m/>
    <x v="8"/>
    <m/>
    <m/>
    <m/>
    <m/>
    <x v="429"/>
    <m/>
    <m/>
    <n v="0"/>
    <n v="0"/>
    <m/>
    <m/>
    <m/>
    <m/>
    <m/>
    <m/>
    <x v="429"/>
    <m/>
    <m/>
    <m/>
    <n v="6037"/>
    <n v="0.98627675216467903"/>
    <m/>
    <n v="35.71"/>
    <m/>
    <m/>
    <n v="215.58127000000002"/>
  </r>
  <r>
    <x v="0"/>
    <d v="2017-11-22T00:00:00"/>
    <d v="2017-10-01T00:00:00"/>
    <d v="2017-12-31T00:00:00"/>
    <x v="0"/>
    <s v="DAN_Carat_Smirnoff_INT Ted Danson_Seq 3x_10/1-12/31"/>
    <m/>
    <x v="3"/>
    <m/>
    <m/>
    <m/>
    <x v="8"/>
    <m/>
    <m/>
    <m/>
    <m/>
    <x v="430"/>
    <m/>
    <m/>
    <n v="1"/>
    <n v="2.378686964795433E-4"/>
    <m/>
    <m/>
    <m/>
    <m/>
    <m/>
    <m/>
    <x v="430"/>
    <m/>
    <m/>
    <m/>
    <n v="4204"/>
    <n v="0.9896421845574388"/>
    <m/>
    <n v="35.71"/>
    <m/>
    <m/>
    <n v="150.12484000000001"/>
  </r>
  <r>
    <x v="0"/>
    <d v="2017-11-23T00:00:00"/>
    <d v="2017-10-01T00:00:00"/>
    <d v="2017-12-31T00:00:00"/>
    <x v="0"/>
    <s v="DAN_Carat_Smirnoff_INT Ted Danson_Seq 3x_10/1-12/31"/>
    <m/>
    <x v="3"/>
    <m/>
    <m/>
    <m/>
    <x v="8"/>
    <m/>
    <m/>
    <m/>
    <m/>
    <x v="431"/>
    <m/>
    <m/>
    <n v="5"/>
    <n v="5.6205035971223019E-4"/>
    <m/>
    <m/>
    <m/>
    <m/>
    <m/>
    <m/>
    <x v="431"/>
    <m/>
    <m/>
    <m/>
    <n v="8896"/>
    <n v="0.98526968656551117"/>
    <m/>
    <n v="35.71"/>
    <m/>
    <m/>
    <n v="317.67616000000004"/>
  </r>
  <r>
    <x v="0"/>
    <d v="2017-11-24T00:00:00"/>
    <d v="2017-10-01T00:00:00"/>
    <d v="2017-12-31T00:00:00"/>
    <x v="0"/>
    <s v="DAN_Carat_Smirnoff_INT Ted Danson_Seq 3x_10/1-12/31"/>
    <m/>
    <x v="3"/>
    <m/>
    <m/>
    <m/>
    <x v="8"/>
    <m/>
    <m/>
    <m/>
    <m/>
    <x v="432"/>
    <m/>
    <m/>
    <n v="1"/>
    <n v="4.3122035360068997E-4"/>
    <m/>
    <m/>
    <m/>
    <m/>
    <m/>
    <m/>
    <x v="432"/>
    <m/>
    <m/>
    <m/>
    <n v="2319"/>
    <n v="0.98429541595925296"/>
    <m/>
    <n v="35.71"/>
    <m/>
    <m/>
    <n v="82.811490000000006"/>
  </r>
  <r>
    <x v="0"/>
    <d v="2017-11-25T00:00:00"/>
    <d v="2017-10-01T00:00:00"/>
    <d v="2017-12-31T00:00:00"/>
    <x v="0"/>
    <s v="DAN_Carat_Smirnoff_INT Ted Danson_Seq 3x_10/1-12/31"/>
    <m/>
    <x v="3"/>
    <m/>
    <m/>
    <m/>
    <x v="8"/>
    <m/>
    <m/>
    <m/>
    <m/>
    <x v="433"/>
    <m/>
    <m/>
    <n v="2"/>
    <n v="4.7596382674916705E-4"/>
    <m/>
    <m/>
    <m/>
    <m/>
    <m/>
    <m/>
    <x v="433"/>
    <m/>
    <m/>
    <m/>
    <n v="4202"/>
    <n v="0.98592210229938992"/>
    <m/>
    <n v="35.71"/>
    <m/>
    <m/>
    <n v="150.05342000000002"/>
  </r>
  <r>
    <x v="0"/>
    <d v="2017-11-26T00:00:00"/>
    <d v="2017-10-01T00:00:00"/>
    <d v="2017-12-31T00:00:00"/>
    <x v="0"/>
    <s v="DAN_Carat_Smirnoff_INT Ted Danson_Seq 3x_10/1-12/31"/>
    <m/>
    <x v="3"/>
    <m/>
    <m/>
    <m/>
    <x v="8"/>
    <m/>
    <m/>
    <m/>
    <m/>
    <x v="434"/>
    <m/>
    <m/>
    <n v="1"/>
    <n v="2.0990764063811922E-4"/>
    <m/>
    <m/>
    <m/>
    <m/>
    <m/>
    <m/>
    <x v="434"/>
    <m/>
    <m/>
    <m/>
    <n v="4764"/>
    <n v="0.98838174273858925"/>
    <m/>
    <n v="35.71"/>
    <m/>
    <m/>
    <n v="170.12244000000001"/>
  </r>
  <r>
    <x v="0"/>
    <d v="2017-11-20T00:00:00"/>
    <d v="2017-10-01T00:00:00"/>
    <d v="2017-12-31T00:00:00"/>
    <x v="0"/>
    <s v="DAN_Carat_Smirnoff_INT Ted Danson_Seq 3x_10/1-12/31"/>
    <m/>
    <x v="4"/>
    <m/>
    <m/>
    <m/>
    <x v="9"/>
    <m/>
    <m/>
    <m/>
    <m/>
    <x v="435"/>
    <m/>
    <m/>
    <n v="0"/>
    <n v="0"/>
    <m/>
    <m/>
    <m/>
    <m/>
    <m/>
    <m/>
    <x v="435"/>
    <m/>
    <m/>
    <m/>
    <n v="4906"/>
    <n v="0.99674928890694836"/>
    <m/>
    <n v="35.71"/>
    <m/>
    <m/>
    <n v="175.19326000000001"/>
  </r>
  <r>
    <x v="0"/>
    <d v="2017-11-21T00:00:00"/>
    <d v="2017-10-01T00:00:00"/>
    <d v="2017-12-31T00:00:00"/>
    <x v="0"/>
    <s v="DAN_Carat_Smirnoff_INT Ted Danson_Seq 3x_10/1-12/31"/>
    <m/>
    <x v="4"/>
    <m/>
    <m/>
    <m/>
    <x v="9"/>
    <m/>
    <m/>
    <m/>
    <m/>
    <x v="436"/>
    <m/>
    <m/>
    <n v="0"/>
    <n v="0"/>
    <m/>
    <m/>
    <m/>
    <m/>
    <m/>
    <m/>
    <x v="436"/>
    <m/>
    <m/>
    <m/>
    <n v="5794"/>
    <n v="0.99416609471516815"/>
    <m/>
    <n v="35.71"/>
    <m/>
    <m/>
    <n v="206.90374"/>
  </r>
  <r>
    <x v="0"/>
    <d v="2017-11-22T00:00:00"/>
    <d v="2017-10-01T00:00:00"/>
    <d v="2017-12-31T00:00:00"/>
    <x v="0"/>
    <s v="DAN_Carat_Smirnoff_INT Ted Danson_Seq 3x_10/1-12/31"/>
    <m/>
    <x v="4"/>
    <m/>
    <m/>
    <m/>
    <x v="9"/>
    <m/>
    <m/>
    <m/>
    <m/>
    <x v="437"/>
    <m/>
    <m/>
    <n v="1"/>
    <n v="2.4770869457517957E-4"/>
    <m/>
    <m/>
    <m/>
    <m/>
    <m/>
    <m/>
    <x v="437"/>
    <m/>
    <m/>
    <m/>
    <n v="4037"/>
    <n v="0.99164824367477278"/>
    <m/>
    <n v="35.71"/>
    <m/>
    <m/>
    <n v="144.16127"/>
  </r>
  <r>
    <x v="0"/>
    <d v="2017-11-23T00:00:00"/>
    <d v="2017-10-01T00:00:00"/>
    <d v="2017-12-31T00:00:00"/>
    <x v="0"/>
    <s v="DAN_Carat_Smirnoff_INT Ted Danson_Seq 3x_10/1-12/31"/>
    <m/>
    <x v="4"/>
    <m/>
    <m/>
    <m/>
    <x v="9"/>
    <m/>
    <m/>
    <m/>
    <m/>
    <x v="438"/>
    <m/>
    <m/>
    <n v="0"/>
    <n v="0"/>
    <m/>
    <m/>
    <m/>
    <m/>
    <m/>
    <m/>
    <x v="438"/>
    <m/>
    <m/>
    <m/>
    <n v="8401"/>
    <n v="0.99396592522479887"/>
    <m/>
    <n v="35.71"/>
    <m/>
    <m/>
    <n v="299.99970999999999"/>
  </r>
  <r>
    <x v="0"/>
    <d v="2017-11-24T00:00:00"/>
    <d v="2017-10-01T00:00:00"/>
    <d v="2017-12-31T00:00:00"/>
    <x v="0"/>
    <s v="DAN_Carat_Smirnoff_INT Ted Danson_Seq 3x_10/1-12/31"/>
    <m/>
    <x v="4"/>
    <m/>
    <m/>
    <m/>
    <x v="9"/>
    <m/>
    <m/>
    <m/>
    <m/>
    <x v="439"/>
    <m/>
    <m/>
    <n v="0"/>
    <n v="0"/>
    <m/>
    <m/>
    <m/>
    <m/>
    <m/>
    <m/>
    <x v="439"/>
    <m/>
    <m/>
    <m/>
    <n v="2173"/>
    <n v="0.99314442413162707"/>
    <m/>
    <n v="35.71"/>
    <m/>
    <m/>
    <n v="77.597830000000002"/>
  </r>
  <r>
    <x v="0"/>
    <d v="2017-11-25T00:00:00"/>
    <d v="2017-10-01T00:00:00"/>
    <d v="2017-12-31T00:00:00"/>
    <x v="0"/>
    <s v="DAN_Carat_Smirnoff_INT Ted Danson_Seq 3x_10/1-12/31"/>
    <m/>
    <x v="4"/>
    <m/>
    <m/>
    <m/>
    <x v="9"/>
    <m/>
    <m/>
    <m/>
    <m/>
    <x v="440"/>
    <m/>
    <m/>
    <n v="0"/>
    <n v="0"/>
    <m/>
    <m/>
    <m/>
    <m/>
    <m/>
    <m/>
    <x v="440"/>
    <m/>
    <m/>
    <m/>
    <n v="3948"/>
    <n v="0.9939577039274925"/>
    <m/>
    <n v="35.71"/>
    <m/>
    <m/>
    <n v="140.98308000000003"/>
  </r>
  <r>
    <x v="0"/>
    <d v="2017-11-26T00:00:00"/>
    <d v="2017-10-01T00:00:00"/>
    <d v="2017-12-31T00:00:00"/>
    <x v="0"/>
    <s v="DAN_Carat_Smirnoff_INT Ted Danson_Seq 3x_10/1-12/31"/>
    <m/>
    <x v="4"/>
    <m/>
    <m/>
    <m/>
    <x v="9"/>
    <m/>
    <m/>
    <m/>
    <m/>
    <x v="441"/>
    <m/>
    <m/>
    <n v="0"/>
    <n v="0"/>
    <m/>
    <m/>
    <m/>
    <m/>
    <m/>
    <m/>
    <x v="441"/>
    <m/>
    <m/>
    <m/>
    <n v="4605"/>
    <n v="0.99546044098573283"/>
    <m/>
    <n v="35.71"/>
    <m/>
    <m/>
    <n v="164.44455000000002"/>
  </r>
  <r>
    <x v="0"/>
    <d v="2017-11-20T00:00:00"/>
    <d v="2017-10-01T00:00:00"/>
    <d v="2017-12-31T00:00:00"/>
    <x v="0"/>
    <s v="DAN_Carat_Smirnoff_INT Ted Danson_Seq 3x_10/1-12/31"/>
    <m/>
    <x v="2"/>
    <m/>
    <m/>
    <m/>
    <x v="2"/>
    <m/>
    <m/>
    <m/>
    <m/>
    <x v="442"/>
    <m/>
    <m/>
    <n v="1"/>
    <n v="2.1630975556997622E-4"/>
    <m/>
    <m/>
    <m/>
    <m/>
    <m/>
    <m/>
    <x v="442"/>
    <m/>
    <m/>
    <m/>
    <n v="4623"/>
    <n v="0.99462134251290879"/>
    <m/>
    <n v="35.71"/>
    <m/>
    <m/>
    <n v="165.08733000000001"/>
  </r>
  <r>
    <x v="0"/>
    <d v="2017-11-21T00:00:00"/>
    <d v="2017-10-01T00:00:00"/>
    <d v="2017-12-31T00:00:00"/>
    <x v="0"/>
    <s v="DAN_Carat_Smirnoff_INT Ted Danson_Seq 3x_10/1-12/31"/>
    <m/>
    <x v="2"/>
    <m/>
    <m/>
    <m/>
    <x v="2"/>
    <m/>
    <m/>
    <m/>
    <m/>
    <x v="443"/>
    <m/>
    <m/>
    <n v="2"/>
    <n v="3.6764705882352941E-4"/>
    <m/>
    <m/>
    <m/>
    <m/>
    <m/>
    <m/>
    <x v="443"/>
    <m/>
    <m/>
    <m/>
    <n v="5440"/>
    <n v="0.99451553930530168"/>
    <m/>
    <n v="35.71"/>
    <m/>
    <m/>
    <n v="194.26239999999999"/>
  </r>
  <r>
    <x v="0"/>
    <d v="2017-11-22T00:00:00"/>
    <d v="2017-10-01T00:00:00"/>
    <d v="2017-12-31T00:00:00"/>
    <x v="0"/>
    <s v="DAN_Carat_Smirnoff_INT Ted Danson_Seq 3x_10/1-12/31"/>
    <m/>
    <x v="2"/>
    <m/>
    <m/>
    <m/>
    <x v="2"/>
    <m/>
    <m/>
    <m/>
    <m/>
    <x v="444"/>
    <m/>
    <m/>
    <n v="0"/>
    <n v="0"/>
    <m/>
    <m/>
    <m/>
    <m/>
    <m/>
    <m/>
    <x v="444"/>
    <m/>
    <m/>
    <m/>
    <n v="3852"/>
    <n v="0.9948347107438017"/>
    <m/>
    <n v="35.71"/>
    <m/>
    <m/>
    <n v="137.55492000000001"/>
  </r>
  <r>
    <x v="0"/>
    <d v="2017-11-23T00:00:00"/>
    <d v="2017-10-01T00:00:00"/>
    <d v="2017-12-31T00:00:00"/>
    <x v="0"/>
    <s v="DAN_Carat_Smirnoff_INT Ted Danson_Seq 3x_10/1-12/31"/>
    <m/>
    <x v="2"/>
    <m/>
    <m/>
    <m/>
    <x v="2"/>
    <m/>
    <m/>
    <m/>
    <m/>
    <x v="445"/>
    <m/>
    <m/>
    <n v="1"/>
    <n v="1.240079365079365E-4"/>
    <m/>
    <m/>
    <m/>
    <m/>
    <m/>
    <m/>
    <x v="445"/>
    <m/>
    <m/>
    <m/>
    <n v="8064"/>
    <n v="0.9959244164505372"/>
    <m/>
    <n v="35.71"/>
    <m/>
    <m/>
    <n v="287.96544"/>
  </r>
  <r>
    <x v="0"/>
    <d v="2017-11-24T00:00:00"/>
    <d v="2017-10-01T00:00:00"/>
    <d v="2017-12-31T00:00:00"/>
    <x v="0"/>
    <s v="DAN_Carat_Smirnoff_INT Ted Danson_Seq 3x_10/1-12/31"/>
    <m/>
    <x v="2"/>
    <m/>
    <m/>
    <m/>
    <x v="2"/>
    <m/>
    <m/>
    <m/>
    <m/>
    <x v="446"/>
    <m/>
    <m/>
    <n v="0"/>
    <n v="0"/>
    <m/>
    <m/>
    <m/>
    <m/>
    <m/>
    <m/>
    <x v="446"/>
    <m/>
    <m/>
    <m/>
    <n v="2083"/>
    <n v="0.99569789674952203"/>
    <m/>
    <n v="35.71"/>
    <m/>
    <m/>
    <n v="74.383930000000007"/>
  </r>
  <r>
    <x v="0"/>
    <d v="2017-11-25T00:00:00"/>
    <d v="2017-10-01T00:00:00"/>
    <d v="2017-12-31T00:00:00"/>
    <x v="0"/>
    <s v="DAN_Carat_Smirnoff_INT Ted Danson_Seq 3x_10/1-12/31"/>
    <m/>
    <x v="2"/>
    <m/>
    <m/>
    <m/>
    <x v="2"/>
    <m/>
    <m/>
    <m/>
    <m/>
    <x v="447"/>
    <m/>
    <m/>
    <n v="1"/>
    <n v="2.6427061310782242E-4"/>
    <m/>
    <m/>
    <m/>
    <m/>
    <m/>
    <m/>
    <x v="447"/>
    <m/>
    <m/>
    <m/>
    <n v="3784"/>
    <n v="0.99526564965807474"/>
    <m/>
    <n v="35.71"/>
    <m/>
    <m/>
    <n v="135.12664000000001"/>
  </r>
  <r>
    <x v="0"/>
    <d v="2017-11-26T00:00:00"/>
    <d v="2017-10-01T00:00:00"/>
    <d v="2017-12-31T00:00:00"/>
    <x v="0"/>
    <s v="DAN_Carat_Smirnoff_INT Ted Danson_Seq 3x_10/1-12/31"/>
    <m/>
    <x v="2"/>
    <m/>
    <m/>
    <m/>
    <x v="2"/>
    <m/>
    <m/>
    <m/>
    <m/>
    <x v="448"/>
    <m/>
    <m/>
    <n v="0"/>
    <n v="0"/>
    <m/>
    <m/>
    <m/>
    <m/>
    <m/>
    <m/>
    <x v="448"/>
    <m/>
    <m/>
    <m/>
    <n v="4487"/>
    <n v="0.99578339991122944"/>
    <m/>
    <n v="35.71"/>
    <m/>
    <m/>
    <n v="160.23076999999998"/>
  </r>
  <r>
    <x v="0"/>
    <d v="2017-11-27T00:00:00"/>
    <d v="2017-10-01T00:00:00"/>
    <d v="2017-12-31T00:00:00"/>
    <x v="0"/>
    <s v="DAN_Carat_Smirnoff_INT Ted Danson_Seq 3x_10/1-12/31"/>
    <m/>
    <x v="5"/>
    <m/>
    <m/>
    <m/>
    <x v="7"/>
    <m/>
    <m/>
    <m/>
    <m/>
    <x v="449"/>
    <m/>
    <m/>
    <n v="12"/>
    <n v="9.3771977807298587E-4"/>
    <m/>
    <m/>
    <m/>
    <m/>
    <m/>
    <m/>
    <x v="449"/>
    <m/>
    <m/>
    <m/>
    <n v="12797"/>
    <n v="0.98628131021194609"/>
    <m/>
    <n v="27.05"/>
    <m/>
    <m/>
    <n v="346.15885000000003"/>
  </r>
  <r>
    <x v="0"/>
    <d v="2017-11-28T00:00:00"/>
    <d v="2017-10-01T00:00:00"/>
    <d v="2017-12-31T00:00:00"/>
    <x v="0"/>
    <s v="DAN_Carat_Smirnoff_INT Ted Danson_Seq 3x_10/1-12/31"/>
    <m/>
    <x v="5"/>
    <m/>
    <m/>
    <m/>
    <x v="7"/>
    <m/>
    <m/>
    <m/>
    <m/>
    <x v="450"/>
    <m/>
    <m/>
    <n v="12"/>
    <n v="7.3497886935750597E-4"/>
    <m/>
    <m/>
    <m/>
    <m/>
    <m/>
    <m/>
    <x v="450"/>
    <m/>
    <m/>
    <m/>
    <n v="16327"/>
    <n v="0.9810130385146909"/>
    <m/>
    <n v="27.05"/>
    <m/>
    <m/>
    <n v="441.64535000000001"/>
  </r>
  <r>
    <x v="0"/>
    <d v="2017-11-29T00:00:00"/>
    <d v="2017-10-01T00:00:00"/>
    <d v="2017-12-31T00:00:00"/>
    <x v="0"/>
    <s v="DAN_Carat_Smirnoff_INT Ted Danson_Seq 3x_10/1-12/31"/>
    <m/>
    <x v="5"/>
    <m/>
    <m/>
    <m/>
    <x v="7"/>
    <m/>
    <m/>
    <m/>
    <m/>
    <x v="451"/>
    <m/>
    <m/>
    <n v="5"/>
    <n v="6.4582795143373808E-4"/>
    <m/>
    <m/>
    <m/>
    <m/>
    <m/>
    <m/>
    <x v="451"/>
    <m/>
    <m/>
    <m/>
    <n v="7742"/>
    <n v="0.98461147144855654"/>
    <m/>
    <n v="27.05"/>
    <m/>
    <m/>
    <n v="209.4211"/>
  </r>
  <r>
    <x v="0"/>
    <d v="2017-11-30T00:00:00"/>
    <d v="2017-10-01T00:00:00"/>
    <d v="2017-12-31T00:00:00"/>
    <x v="0"/>
    <s v="DAN_Carat_Smirnoff_INT Ted Danson_Seq 3x_10/1-12/31"/>
    <m/>
    <x v="5"/>
    <m/>
    <m/>
    <m/>
    <x v="7"/>
    <m/>
    <m/>
    <m/>
    <m/>
    <x v="452"/>
    <m/>
    <m/>
    <n v="9"/>
    <n v="1.0213345438039039E-3"/>
    <m/>
    <m/>
    <m/>
    <m/>
    <m/>
    <m/>
    <x v="452"/>
    <m/>
    <m/>
    <m/>
    <n v="8812"/>
    <n v="0.9831529621778422"/>
    <m/>
    <n v="27.05"/>
    <m/>
    <m/>
    <n v="238.3646"/>
  </r>
  <r>
    <x v="0"/>
    <d v="2017-12-01T00:00:00"/>
    <d v="2017-10-01T00:00:00"/>
    <d v="2017-12-31T00:00:00"/>
    <x v="0"/>
    <s v="DAN_Carat_Smirnoff_INT Ted Danson_Seq 3x_10/1-12/31"/>
    <m/>
    <x v="5"/>
    <m/>
    <m/>
    <m/>
    <x v="7"/>
    <m/>
    <m/>
    <m/>
    <m/>
    <x v="453"/>
    <m/>
    <m/>
    <n v="10"/>
    <n v="9.1499679751120872E-4"/>
    <m/>
    <m/>
    <m/>
    <m/>
    <m/>
    <m/>
    <x v="453"/>
    <m/>
    <m/>
    <m/>
    <n v="10929"/>
    <n v="0.98592692828146145"/>
    <m/>
    <n v="27.05"/>
    <m/>
    <m/>
    <n v="295.62945000000002"/>
  </r>
  <r>
    <x v="0"/>
    <d v="2017-12-02T00:00:00"/>
    <d v="2017-10-01T00:00:00"/>
    <d v="2017-12-31T00:00:00"/>
    <x v="0"/>
    <s v="DAN_Carat_Smirnoff_INT Ted Danson_Seq 3x_10/1-12/31"/>
    <m/>
    <x v="5"/>
    <m/>
    <m/>
    <m/>
    <x v="7"/>
    <m/>
    <m/>
    <m/>
    <m/>
    <x v="454"/>
    <m/>
    <m/>
    <n v="10"/>
    <n v="6.9594265432528358E-4"/>
    <m/>
    <m/>
    <m/>
    <m/>
    <m/>
    <m/>
    <x v="454"/>
    <m/>
    <m/>
    <m/>
    <n v="14369"/>
    <n v="0.98438035212714936"/>
    <m/>
    <n v="27.05"/>
    <m/>
    <m/>
    <n v="388.68144999999998"/>
  </r>
  <r>
    <x v="0"/>
    <d v="2017-12-03T00:00:00"/>
    <d v="2017-10-01T00:00:00"/>
    <d v="2017-12-31T00:00:00"/>
    <x v="0"/>
    <s v="DAN_Carat_Smirnoff_INT Ted Danson_Seq 3x_10/1-12/31"/>
    <m/>
    <x v="5"/>
    <m/>
    <m/>
    <m/>
    <x v="7"/>
    <m/>
    <m/>
    <m/>
    <m/>
    <x v="455"/>
    <m/>
    <m/>
    <n v="7"/>
    <n v="4.2802983979454566E-4"/>
    <m/>
    <m/>
    <m/>
    <m/>
    <m/>
    <m/>
    <x v="455"/>
    <m/>
    <m/>
    <m/>
    <n v="16354"/>
    <n v="0.98875453446191053"/>
    <m/>
    <n v="27.05"/>
    <m/>
    <m/>
    <n v="442.37569999999999"/>
  </r>
  <r>
    <x v="0"/>
    <d v="2017-11-27T00:00:00"/>
    <d v="2017-10-01T00:00:00"/>
    <d v="2017-12-31T00:00:00"/>
    <x v="0"/>
    <s v="DAN_Carat_Smirnoff_INT Ted Danson_Seq 3x_10/1-12/31"/>
    <m/>
    <x v="6"/>
    <m/>
    <m/>
    <m/>
    <x v="7"/>
    <m/>
    <m/>
    <m/>
    <m/>
    <x v="456"/>
    <m/>
    <m/>
    <n v="10"/>
    <n v="6.1319597743438807E-4"/>
    <m/>
    <m/>
    <m/>
    <m/>
    <m/>
    <m/>
    <x v="456"/>
    <m/>
    <m/>
    <m/>
    <n v="16308"/>
    <n v="0.98920296008734687"/>
    <m/>
    <n v="27.05"/>
    <m/>
    <m/>
    <n v="441.13140000000004"/>
  </r>
  <r>
    <x v="0"/>
    <d v="2017-11-28T00:00:00"/>
    <d v="2017-10-01T00:00:00"/>
    <d v="2017-12-31T00:00:00"/>
    <x v="0"/>
    <s v="DAN_Carat_Smirnoff_INT Ted Danson_Seq 3x_10/1-12/31"/>
    <m/>
    <x v="6"/>
    <m/>
    <m/>
    <m/>
    <x v="7"/>
    <m/>
    <m/>
    <m/>
    <m/>
    <x v="457"/>
    <m/>
    <m/>
    <n v="6"/>
    <n v="3.0859435272334514E-4"/>
    <m/>
    <m/>
    <m/>
    <m/>
    <m/>
    <m/>
    <x v="457"/>
    <m/>
    <m/>
    <m/>
    <n v="19443"/>
    <n v="0.9867038822633849"/>
    <m/>
    <n v="27.05"/>
    <m/>
    <m/>
    <n v="525.93315000000007"/>
  </r>
  <r>
    <x v="0"/>
    <d v="2017-11-29T00:00:00"/>
    <d v="2017-10-01T00:00:00"/>
    <d v="2017-12-31T00:00:00"/>
    <x v="0"/>
    <s v="DAN_Carat_Smirnoff_INT Ted Danson_Seq 3x_10/1-12/31"/>
    <m/>
    <x v="6"/>
    <m/>
    <m/>
    <m/>
    <x v="7"/>
    <m/>
    <m/>
    <m/>
    <m/>
    <x v="458"/>
    <m/>
    <m/>
    <n v="4"/>
    <n v="4.6051116739580933E-4"/>
    <m/>
    <m/>
    <m/>
    <m/>
    <m/>
    <m/>
    <x v="458"/>
    <m/>
    <m/>
    <m/>
    <n v="8686"/>
    <n v="0.9878312293870124"/>
    <m/>
    <n v="27.05"/>
    <m/>
    <m/>
    <n v="234.95630000000003"/>
  </r>
  <r>
    <x v="0"/>
    <d v="2017-11-30T00:00:00"/>
    <d v="2017-10-01T00:00:00"/>
    <d v="2017-12-31T00:00:00"/>
    <x v="0"/>
    <s v="DAN_Carat_Smirnoff_INT Ted Danson_Seq 3x_10/1-12/31"/>
    <m/>
    <x v="6"/>
    <m/>
    <m/>
    <m/>
    <x v="7"/>
    <m/>
    <m/>
    <m/>
    <m/>
    <x v="459"/>
    <m/>
    <m/>
    <n v="4"/>
    <n v="3.5826242722794446E-4"/>
    <m/>
    <m/>
    <m/>
    <m/>
    <m/>
    <m/>
    <x v="459"/>
    <m/>
    <m/>
    <m/>
    <n v="11165"/>
    <n v="0.98735408560311289"/>
    <m/>
    <n v="27.05"/>
    <m/>
    <m/>
    <n v="302.01325000000003"/>
  </r>
  <r>
    <x v="0"/>
    <d v="2017-12-01T00:00:00"/>
    <d v="2017-10-01T00:00:00"/>
    <d v="2017-12-31T00:00:00"/>
    <x v="0"/>
    <s v="DAN_Carat_Smirnoff_INT Ted Danson_Seq 3x_10/1-12/31"/>
    <m/>
    <x v="6"/>
    <m/>
    <m/>
    <m/>
    <x v="7"/>
    <m/>
    <m/>
    <m/>
    <m/>
    <x v="460"/>
    <m/>
    <m/>
    <n v="6"/>
    <n v="4.4716053063049635E-4"/>
    <m/>
    <m/>
    <m/>
    <m/>
    <m/>
    <m/>
    <x v="460"/>
    <m/>
    <m/>
    <m/>
    <n v="13418"/>
    <n v="0.98625505328923191"/>
    <m/>
    <n v="27.05"/>
    <m/>
    <m/>
    <n v="362.95690000000002"/>
  </r>
  <r>
    <x v="0"/>
    <d v="2017-12-02T00:00:00"/>
    <d v="2017-10-01T00:00:00"/>
    <d v="2017-12-31T00:00:00"/>
    <x v="0"/>
    <s v="DAN_Carat_Smirnoff_INT Ted Danson_Seq 3x_10/1-12/31"/>
    <m/>
    <x v="6"/>
    <m/>
    <m/>
    <m/>
    <x v="7"/>
    <m/>
    <m/>
    <m/>
    <m/>
    <x v="461"/>
    <m/>
    <m/>
    <n v="17"/>
    <n v="1.0260743602124578E-3"/>
    <m/>
    <m/>
    <m/>
    <m/>
    <m/>
    <m/>
    <x v="461"/>
    <m/>
    <m/>
    <m/>
    <n v="16568"/>
    <n v="0.9883082796468623"/>
    <m/>
    <n v="27.05"/>
    <m/>
    <m/>
    <n v="448.1644"/>
  </r>
  <r>
    <x v="0"/>
    <d v="2017-12-03T00:00:00"/>
    <d v="2017-10-01T00:00:00"/>
    <d v="2017-12-31T00:00:00"/>
    <x v="0"/>
    <s v="DAN_Carat_Smirnoff_INT Ted Danson_Seq 3x_10/1-12/31"/>
    <m/>
    <x v="6"/>
    <m/>
    <m/>
    <m/>
    <x v="7"/>
    <m/>
    <m/>
    <m/>
    <m/>
    <x v="462"/>
    <m/>
    <m/>
    <n v="13"/>
    <n v="6.7497403946002081E-4"/>
    <m/>
    <m/>
    <m/>
    <m/>
    <m/>
    <m/>
    <x v="462"/>
    <m/>
    <m/>
    <m/>
    <n v="19260"/>
    <n v="0.99104661932695282"/>
    <m/>
    <n v="27.05"/>
    <m/>
    <m/>
    <n v="520.98299999999995"/>
  </r>
  <r>
    <x v="0"/>
    <d v="2017-11-27T00:00:00"/>
    <d v="2017-10-01T00:00:00"/>
    <d v="2017-12-31T00:00:00"/>
    <x v="0"/>
    <s v="DAN_Carat_Smirnoff_INT Ted Danson_Seq 3x_10/1-12/31"/>
    <m/>
    <x v="3"/>
    <m/>
    <m/>
    <m/>
    <x v="3"/>
    <m/>
    <m/>
    <m/>
    <m/>
    <x v="463"/>
    <m/>
    <m/>
    <n v="26"/>
    <n v="1.5755665979881226E-3"/>
    <m/>
    <m/>
    <m/>
    <m/>
    <m/>
    <m/>
    <x v="463"/>
    <m/>
    <m/>
    <m/>
    <n v="16502"/>
    <n v="0.97807017543859653"/>
    <m/>
    <n v="32.46"/>
    <m/>
    <m/>
    <n v="535.65492000000006"/>
  </r>
  <r>
    <x v="0"/>
    <d v="2017-11-28T00:00:00"/>
    <d v="2017-10-01T00:00:00"/>
    <d v="2017-12-31T00:00:00"/>
    <x v="0"/>
    <s v="DAN_Carat_Smirnoff_INT Ted Danson_Seq 3x_10/1-12/31"/>
    <m/>
    <x v="3"/>
    <m/>
    <m/>
    <m/>
    <x v="3"/>
    <m/>
    <m/>
    <m/>
    <m/>
    <x v="464"/>
    <m/>
    <m/>
    <n v="20"/>
    <n v="1.0938525486764385E-3"/>
    <m/>
    <m/>
    <m/>
    <m/>
    <m/>
    <m/>
    <x v="464"/>
    <m/>
    <m/>
    <m/>
    <n v="18284"/>
    <n v="0.98412185801173369"/>
    <m/>
    <n v="32.46"/>
    <m/>
    <m/>
    <n v="593.49864000000002"/>
  </r>
  <r>
    <x v="0"/>
    <d v="2017-11-29T00:00:00"/>
    <d v="2017-10-01T00:00:00"/>
    <d v="2017-12-31T00:00:00"/>
    <x v="0"/>
    <s v="DAN_Carat_Smirnoff_INT Ted Danson_Seq 3x_10/1-12/31"/>
    <m/>
    <x v="3"/>
    <m/>
    <m/>
    <m/>
    <x v="3"/>
    <m/>
    <m/>
    <m/>
    <m/>
    <x v="465"/>
    <m/>
    <m/>
    <n v="17"/>
    <n v="9.1991341991341997E-4"/>
    <m/>
    <m/>
    <m/>
    <m/>
    <m/>
    <m/>
    <x v="465"/>
    <m/>
    <m/>
    <m/>
    <n v="18480"/>
    <n v="0.98523217998613855"/>
    <m/>
    <n v="32.46"/>
    <m/>
    <m/>
    <n v="599.86080000000004"/>
  </r>
  <r>
    <x v="0"/>
    <d v="2017-11-30T00:00:00"/>
    <d v="2017-10-01T00:00:00"/>
    <d v="2017-12-31T00:00:00"/>
    <x v="0"/>
    <s v="DAN_Carat_Smirnoff_INT Ted Danson_Seq 3x_10/1-12/31"/>
    <m/>
    <x v="3"/>
    <m/>
    <m/>
    <m/>
    <x v="3"/>
    <m/>
    <m/>
    <m/>
    <m/>
    <x v="466"/>
    <m/>
    <m/>
    <n v="25"/>
    <n v="1.3611368214732945E-3"/>
    <m/>
    <m/>
    <m/>
    <m/>
    <m/>
    <m/>
    <x v="466"/>
    <m/>
    <m/>
    <m/>
    <n v="18367"/>
    <n v="0.98245520192564861"/>
    <m/>
    <n v="32.46"/>
    <m/>
    <m/>
    <n v="596.1928200000001"/>
  </r>
  <r>
    <x v="0"/>
    <d v="2017-12-01T00:00:00"/>
    <d v="2017-10-01T00:00:00"/>
    <d v="2017-12-31T00:00:00"/>
    <x v="0"/>
    <s v="DAN_Carat_Smirnoff_INT Ted Danson_Seq 3x_10/1-12/31"/>
    <m/>
    <x v="3"/>
    <m/>
    <m/>
    <m/>
    <x v="3"/>
    <m/>
    <m/>
    <m/>
    <m/>
    <x v="467"/>
    <m/>
    <m/>
    <n v="17"/>
    <n v="9.2764378478664194E-4"/>
    <m/>
    <m/>
    <m/>
    <m/>
    <m/>
    <m/>
    <x v="467"/>
    <m/>
    <m/>
    <m/>
    <n v="18326"/>
    <n v="0.98405197873597161"/>
    <m/>
    <n v="32.46"/>
    <m/>
    <m/>
    <n v="594.86195999999995"/>
  </r>
  <r>
    <x v="0"/>
    <d v="2017-12-02T00:00:00"/>
    <d v="2017-10-01T00:00:00"/>
    <d v="2017-12-31T00:00:00"/>
    <x v="0"/>
    <s v="DAN_Carat_Smirnoff_INT Ted Danson_Seq 3x_10/1-12/31"/>
    <m/>
    <x v="3"/>
    <m/>
    <m/>
    <m/>
    <x v="3"/>
    <m/>
    <m/>
    <m/>
    <m/>
    <x v="468"/>
    <m/>
    <m/>
    <n v="23"/>
    <n v="1.2590321874315744E-3"/>
    <m/>
    <m/>
    <m/>
    <m/>
    <m/>
    <m/>
    <x v="468"/>
    <m/>
    <m/>
    <m/>
    <n v="18268"/>
    <n v="0.98389615985350354"/>
    <m/>
    <n v="32.46"/>
    <m/>
    <m/>
    <n v="592.97928000000002"/>
  </r>
  <r>
    <x v="0"/>
    <d v="2017-12-03T00:00:00"/>
    <d v="2017-10-01T00:00:00"/>
    <d v="2017-12-31T00:00:00"/>
    <x v="0"/>
    <s v="DAN_Carat_Smirnoff_INT Ted Danson_Seq 3x_10/1-12/31"/>
    <m/>
    <x v="3"/>
    <m/>
    <m/>
    <m/>
    <x v="3"/>
    <m/>
    <m/>
    <m/>
    <m/>
    <x v="469"/>
    <m/>
    <m/>
    <n v="18"/>
    <n v="9.6344270192153295E-4"/>
    <m/>
    <m/>
    <m/>
    <m/>
    <m/>
    <m/>
    <x v="469"/>
    <m/>
    <m/>
    <m/>
    <n v="18683"/>
    <n v="0.98679554217503829"/>
    <m/>
    <n v="32.46"/>
    <m/>
    <m/>
    <n v="606.45018000000005"/>
  </r>
  <r>
    <x v="0"/>
    <d v="2017-11-27T00:00:00"/>
    <d v="2017-10-01T00:00:00"/>
    <d v="2017-12-31T00:00:00"/>
    <x v="0"/>
    <s v="DAN_Carat_Smirnoff_INT Ted Danson_Seq 3x_10/1-12/31"/>
    <m/>
    <x v="4"/>
    <m/>
    <m/>
    <m/>
    <x v="4"/>
    <m/>
    <m/>
    <m/>
    <m/>
    <x v="470"/>
    <m/>
    <m/>
    <n v="3"/>
    <n v="1.945651468966859E-4"/>
    <m/>
    <m/>
    <m/>
    <m/>
    <m/>
    <m/>
    <x v="470"/>
    <m/>
    <m/>
    <m/>
    <n v="15419"/>
    <n v="0.96980942197622488"/>
    <m/>
    <n v="32.46"/>
    <m/>
    <m/>
    <n v="500.50074000000001"/>
  </r>
  <r>
    <x v="0"/>
    <d v="2017-11-28T00:00:00"/>
    <d v="2017-10-01T00:00:00"/>
    <d v="2017-12-31T00:00:00"/>
    <x v="0"/>
    <s v="DAN_Carat_Smirnoff_INT Ted Danson_Seq 3x_10/1-12/31"/>
    <m/>
    <x v="4"/>
    <m/>
    <m/>
    <m/>
    <x v="4"/>
    <m/>
    <m/>
    <m/>
    <m/>
    <x v="471"/>
    <m/>
    <m/>
    <n v="8"/>
    <n v="4.5571062375391626E-4"/>
    <m/>
    <m/>
    <m/>
    <m/>
    <m/>
    <m/>
    <x v="471"/>
    <m/>
    <m/>
    <m/>
    <n v="17555"/>
    <n v="0.99169585357586709"/>
    <m/>
    <n v="32.46"/>
    <m/>
    <m/>
    <n v="569.83530000000007"/>
  </r>
  <r>
    <x v="0"/>
    <d v="2017-11-29T00:00:00"/>
    <d v="2017-10-01T00:00:00"/>
    <d v="2017-12-31T00:00:00"/>
    <x v="0"/>
    <s v="DAN_Carat_Smirnoff_INT Ted Danson_Seq 3x_10/1-12/31"/>
    <m/>
    <x v="4"/>
    <m/>
    <m/>
    <m/>
    <x v="4"/>
    <m/>
    <m/>
    <m/>
    <m/>
    <x v="472"/>
    <m/>
    <m/>
    <n v="5"/>
    <n v="2.8306159420289856E-4"/>
    <m/>
    <m/>
    <m/>
    <m/>
    <m/>
    <m/>
    <x v="472"/>
    <m/>
    <m/>
    <m/>
    <n v="17664"/>
    <n v="0.99007903144442577"/>
    <m/>
    <n v="32.46"/>
    <m/>
    <m/>
    <n v="573.37344000000007"/>
  </r>
  <r>
    <x v="0"/>
    <d v="2017-11-30T00:00:00"/>
    <d v="2017-10-01T00:00:00"/>
    <d v="2017-12-31T00:00:00"/>
    <x v="0"/>
    <s v="DAN_Carat_Smirnoff_INT Ted Danson_Seq 3x_10/1-12/31"/>
    <m/>
    <x v="4"/>
    <m/>
    <m/>
    <m/>
    <x v="4"/>
    <m/>
    <m/>
    <m/>
    <m/>
    <x v="420"/>
    <m/>
    <m/>
    <n v="8"/>
    <n v="4.5462294709325453E-4"/>
    <m/>
    <m/>
    <m/>
    <m/>
    <m/>
    <m/>
    <x v="420"/>
    <m/>
    <m/>
    <m/>
    <n v="17597"/>
    <n v="0.98959622089753685"/>
    <m/>
    <n v="32.46"/>
    <m/>
    <m/>
    <n v="571.19862000000001"/>
  </r>
  <r>
    <x v="0"/>
    <d v="2017-12-01T00:00:00"/>
    <d v="2017-10-01T00:00:00"/>
    <d v="2017-12-31T00:00:00"/>
    <x v="0"/>
    <s v="DAN_Carat_Smirnoff_INT Ted Danson_Seq 3x_10/1-12/31"/>
    <m/>
    <x v="4"/>
    <m/>
    <m/>
    <m/>
    <x v="4"/>
    <m/>
    <m/>
    <m/>
    <m/>
    <x v="473"/>
    <m/>
    <m/>
    <n v="12"/>
    <n v="6.9132388524023505E-4"/>
    <m/>
    <m/>
    <m/>
    <m/>
    <m/>
    <m/>
    <x v="473"/>
    <m/>
    <m/>
    <m/>
    <n v="17358"/>
    <n v="0.988947128532361"/>
    <m/>
    <n v="32.46"/>
    <m/>
    <m/>
    <n v="563.44068000000004"/>
  </r>
  <r>
    <x v="0"/>
    <d v="2017-12-02T00:00:00"/>
    <d v="2017-10-01T00:00:00"/>
    <d v="2017-12-31T00:00:00"/>
    <x v="0"/>
    <s v="DAN_Carat_Smirnoff_INT Ted Danson_Seq 3x_10/1-12/31"/>
    <m/>
    <x v="4"/>
    <m/>
    <m/>
    <m/>
    <x v="4"/>
    <m/>
    <m/>
    <m/>
    <m/>
    <x v="474"/>
    <m/>
    <m/>
    <n v="10"/>
    <n v="5.6551490131764967E-4"/>
    <m/>
    <m/>
    <m/>
    <m/>
    <m/>
    <m/>
    <x v="474"/>
    <m/>
    <m/>
    <m/>
    <n v="17683"/>
    <n v="0.99103289805525974"/>
    <m/>
    <n v="32.46"/>
    <m/>
    <m/>
    <n v="573.99018000000001"/>
  </r>
  <r>
    <x v="0"/>
    <d v="2017-12-03T00:00:00"/>
    <d v="2017-10-01T00:00:00"/>
    <d v="2017-12-31T00:00:00"/>
    <x v="0"/>
    <s v="DAN_Carat_Smirnoff_INT Ted Danson_Seq 3x_10/1-12/31"/>
    <m/>
    <x v="4"/>
    <m/>
    <m/>
    <m/>
    <x v="4"/>
    <m/>
    <m/>
    <m/>
    <m/>
    <x v="475"/>
    <m/>
    <m/>
    <n v="4"/>
    <n v="2.2305247309429543E-4"/>
    <m/>
    <m/>
    <m/>
    <m/>
    <m/>
    <m/>
    <x v="475"/>
    <m/>
    <m/>
    <m/>
    <n v="17933"/>
    <n v="0.99104725062171872"/>
    <m/>
    <n v="32.46"/>
    <m/>
    <m/>
    <n v="582.10518000000002"/>
  </r>
  <r>
    <x v="0"/>
    <d v="2017-11-27T00:00:00"/>
    <d v="2017-10-01T00:00:00"/>
    <d v="2017-12-31T00:00:00"/>
    <x v="0"/>
    <s v="DAN_Carat_Smirnoff_INT Ted Danson_Seq 3x_10/1-12/31"/>
    <m/>
    <x v="2"/>
    <m/>
    <m/>
    <m/>
    <x v="5"/>
    <m/>
    <m/>
    <m/>
    <m/>
    <x v="476"/>
    <m/>
    <m/>
    <n v="4"/>
    <n v="2.7618587309259131E-4"/>
    <m/>
    <m/>
    <m/>
    <m/>
    <m/>
    <m/>
    <x v="476"/>
    <m/>
    <m/>
    <m/>
    <n v="14483"/>
    <n v="0.96630637843608225"/>
    <m/>
    <n v="32.46"/>
    <m/>
    <m/>
    <n v="470.11818"/>
  </r>
  <r>
    <x v="0"/>
    <d v="2017-11-28T00:00:00"/>
    <d v="2017-10-01T00:00:00"/>
    <d v="2017-12-31T00:00:00"/>
    <x v="0"/>
    <s v="DAN_Carat_Smirnoff_INT Ted Danson_Seq 3x_10/1-12/31"/>
    <m/>
    <x v="2"/>
    <m/>
    <m/>
    <m/>
    <x v="5"/>
    <m/>
    <m/>
    <m/>
    <m/>
    <x v="477"/>
    <m/>
    <m/>
    <n v="3"/>
    <n v="1.889049807946603E-4"/>
    <m/>
    <m/>
    <m/>
    <m/>
    <m/>
    <m/>
    <x v="477"/>
    <m/>
    <m/>
    <m/>
    <n v="15881"/>
    <n v="0.98854652972300028"/>
    <m/>
    <n v="32.46"/>
    <m/>
    <m/>
    <n v="515.49725999999998"/>
  </r>
  <r>
    <x v="0"/>
    <d v="2017-11-29T00:00:00"/>
    <d v="2017-10-01T00:00:00"/>
    <d v="2017-12-31T00:00:00"/>
    <x v="0"/>
    <s v="DAN_Carat_Smirnoff_INT Ted Danson_Seq 3x_10/1-12/31"/>
    <m/>
    <x v="2"/>
    <m/>
    <m/>
    <m/>
    <x v="5"/>
    <m/>
    <m/>
    <m/>
    <m/>
    <x v="478"/>
    <m/>
    <m/>
    <n v="5"/>
    <n v="3.0978934324659232E-4"/>
    <m/>
    <m/>
    <m/>
    <m/>
    <m/>
    <m/>
    <x v="478"/>
    <m/>
    <m/>
    <m/>
    <n v="16140"/>
    <n v="0.99133959830477247"/>
    <m/>
    <n v="32.46"/>
    <m/>
    <m/>
    <n v="523.90440000000001"/>
  </r>
  <r>
    <x v="0"/>
    <d v="2017-11-30T00:00:00"/>
    <d v="2017-10-01T00:00:00"/>
    <d v="2017-12-31T00:00:00"/>
    <x v="0"/>
    <s v="DAN_Carat_Smirnoff_INT Ted Danson_Seq 3x_10/1-12/31"/>
    <m/>
    <x v="2"/>
    <m/>
    <m/>
    <m/>
    <x v="5"/>
    <m/>
    <m/>
    <m/>
    <m/>
    <x v="479"/>
    <m/>
    <m/>
    <n v="6"/>
    <n v="3.717932829346883E-4"/>
    <m/>
    <m/>
    <m/>
    <m/>
    <m/>
    <m/>
    <x v="479"/>
    <m/>
    <m/>
    <m/>
    <n v="16138"/>
    <n v="0.99060831133754834"/>
    <m/>
    <n v="32.46"/>
    <m/>
    <m/>
    <n v="523.83948000000009"/>
  </r>
  <r>
    <x v="0"/>
    <d v="2017-12-01T00:00:00"/>
    <d v="2017-10-01T00:00:00"/>
    <d v="2017-12-31T00:00:00"/>
    <x v="0"/>
    <s v="DAN_Carat_Smirnoff_INT Ted Danson_Seq 3x_10/1-12/31"/>
    <m/>
    <x v="2"/>
    <m/>
    <m/>
    <m/>
    <x v="5"/>
    <m/>
    <m/>
    <m/>
    <m/>
    <x v="480"/>
    <m/>
    <m/>
    <n v="5"/>
    <n v="3.1090660365626165E-4"/>
    <m/>
    <m/>
    <m/>
    <m/>
    <m/>
    <m/>
    <x v="480"/>
    <m/>
    <m/>
    <m/>
    <n v="16082"/>
    <n v="0.9885057471264368"/>
    <m/>
    <n v="32.46"/>
    <m/>
    <m/>
    <n v="522.02172000000007"/>
  </r>
  <r>
    <x v="0"/>
    <d v="2017-12-02T00:00:00"/>
    <d v="2017-10-01T00:00:00"/>
    <d v="2017-12-31T00:00:00"/>
    <x v="0"/>
    <s v="DAN_Carat_Smirnoff_INT Ted Danson_Seq 3x_10/1-12/31"/>
    <m/>
    <x v="2"/>
    <m/>
    <m/>
    <m/>
    <x v="5"/>
    <m/>
    <m/>
    <m/>
    <m/>
    <x v="481"/>
    <m/>
    <m/>
    <n v="5"/>
    <n v="3.0689909157868893E-4"/>
    <m/>
    <m/>
    <m/>
    <m/>
    <m/>
    <m/>
    <x v="481"/>
    <m/>
    <m/>
    <m/>
    <n v="16292"/>
    <n v="0.9888922610015175"/>
    <m/>
    <n v="32.46"/>
    <m/>
    <m/>
    <n v="528.83832000000007"/>
  </r>
  <r>
    <x v="0"/>
    <d v="2017-12-03T00:00:00"/>
    <d v="2017-10-01T00:00:00"/>
    <d v="2017-12-31T00:00:00"/>
    <x v="0"/>
    <s v="DAN_Carat_Smirnoff_INT Ted Danson_Seq 3x_10/1-12/31"/>
    <m/>
    <x v="2"/>
    <m/>
    <m/>
    <m/>
    <x v="5"/>
    <m/>
    <m/>
    <m/>
    <m/>
    <x v="482"/>
    <m/>
    <m/>
    <n v="0"/>
    <n v="0"/>
    <m/>
    <m/>
    <m/>
    <m/>
    <m/>
    <m/>
    <x v="482"/>
    <m/>
    <m/>
    <m/>
    <n v="16131"/>
    <n v="0.98932842686292544"/>
    <m/>
    <n v="32.46"/>
    <m/>
    <m/>
    <n v="523.61225999999999"/>
  </r>
  <r>
    <x v="0"/>
    <d v="2017-11-27T00:00:00"/>
    <d v="2017-10-01T00:00:00"/>
    <d v="2017-12-31T00:00:00"/>
    <x v="0"/>
    <s v="DAN_Carat_Smirnoff_INT Ted Danson_Seq 3x_10/1-12/31"/>
    <m/>
    <x v="3"/>
    <m/>
    <m/>
    <m/>
    <x v="8"/>
    <m/>
    <m/>
    <m/>
    <m/>
    <x v="483"/>
    <m/>
    <m/>
    <n v="0"/>
    <n v="0"/>
    <m/>
    <m/>
    <m/>
    <m/>
    <m/>
    <m/>
    <x v="483"/>
    <m/>
    <m/>
    <m/>
    <n v="4795"/>
    <n v="0.98601686201932959"/>
    <m/>
    <n v="35.71"/>
    <m/>
    <m/>
    <n v="171.22945000000001"/>
  </r>
  <r>
    <x v="0"/>
    <d v="2017-11-28T00:00:00"/>
    <d v="2017-10-01T00:00:00"/>
    <d v="2017-12-31T00:00:00"/>
    <x v="0"/>
    <s v="DAN_Carat_Smirnoff_INT Ted Danson_Seq 3x_10/1-12/31"/>
    <m/>
    <x v="3"/>
    <m/>
    <m/>
    <m/>
    <x v="8"/>
    <m/>
    <m/>
    <m/>
    <m/>
    <x v="484"/>
    <m/>
    <m/>
    <n v="1"/>
    <n v="1.7699115044247788E-4"/>
    <m/>
    <m/>
    <m/>
    <m/>
    <m/>
    <m/>
    <x v="484"/>
    <m/>
    <m/>
    <m/>
    <n v="5650"/>
    <n v="0.98432055749128922"/>
    <m/>
    <n v="35.71"/>
    <m/>
    <m/>
    <n v="201.76150000000001"/>
  </r>
  <r>
    <x v="0"/>
    <d v="2017-11-29T00:00:00"/>
    <d v="2017-10-01T00:00:00"/>
    <d v="2017-12-31T00:00:00"/>
    <x v="0"/>
    <s v="DAN_Carat_Smirnoff_INT Ted Danson_Seq 3x_10/1-12/31"/>
    <m/>
    <x v="3"/>
    <m/>
    <m/>
    <m/>
    <x v="8"/>
    <m/>
    <m/>
    <m/>
    <m/>
    <x v="485"/>
    <m/>
    <m/>
    <n v="2"/>
    <n v="4.2680324370465217E-4"/>
    <m/>
    <m/>
    <m/>
    <m/>
    <m/>
    <m/>
    <x v="485"/>
    <m/>
    <m/>
    <m/>
    <n v="4686"/>
    <n v="0.98404031919361612"/>
    <m/>
    <n v="35.71"/>
    <m/>
    <m/>
    <n v="167.33706000000001"/>
  </r>
  <r>
    <x v="0"/>
    <d v="2017-11-30T00:00:00"/>
    <d v="2017-10-01T00:00:00"/>
    <d v="2017-12-31T00:00:00"/>
    <x v="0"/>
    <s v="DAN_Carat_Smirnoff_INT Ted Danson_Seq 3x_10/1-12/31"/>
    <m/>
    <x v="3"/>
    <m/>
    <m/>
    <m/>
    <x v="8"/>
    <m/>
    <m/>
    <m/>
    <m/>
    <x v="486"/>
    <m/>
    <m/>
    <n v="3"/>
    <n v="5.8835065699156701E-4"/>
    <m/>
    <m/>
    <m/>
    <m/>
    <m/>
    <m/>
    <x v="486"/>
    <m/>
    <m/>
    <m/>
    <n v="5099"/>
    <n v="0.98645772876765336"/>
    <m/>
    <n v="35.71"/>
    <m/>
    <m/>
    <n v="182.08529000000001"/>
  </r>
  <r>
    <x v="0"/>
    <d v="2017-12-01T00:00:00"/>
    <d v="2017-10-01T00:00:00"/>
    <d v="2017-12-31T00:00:00"/>
    <x v="0"/>
    <s v="DAN_Carat_Smirnoff_INT Ted Danson_Seq 3x_10/1-12/31"/>
    <m/>
    <x v="3"/>
    <m/>
    <m/>
    <m/>
    <x v="8"/>
    <m/>
    <m/>
    <m/>
    <m/>
    <x v="487"/>
    <m/>
    <m/>
    <n v="1"/>
    <n v="1.9146084625694046E-4"/>
    <m/>
    <m/>
    <m/>
    <m/>
    <m/>
    <m/>
    <x v="487"/>
    <m/>
    <m/>
    <m/>
    <n v="5223"/>
    <n v="0.99014218009478672"/>
    <m/>
    <n v="35.71"/>
    <m/>
    <m/>
    <n v="186.51333000000002"/>
  </r>
  <r>
    <x v="0"/>
    <d v="2017-12-02T00:00:00"/>
    <d v="2017-10-01T00:00:00"/>
    <d v="2017-12-31T00:00:00"/>
    <x v="0"/>
    <s v="DAN_Carat_Smirnoff_INT Ted Danson_Seq 3x_10/1-12/31"/>
    <m/>
    <x v="3"/>
    <m/>
    <m/>
    <m/>
    <x v="8"/>
    <m/>
    <m/>
    <m/>
    <m/>
    <x v="488"/>
    <m/>
    <m/>
    <n v="2"/>
    <n v="3.9238767902687857E-4"/>
    <m/>
    <m/>
    <m/>
    <m/>
    <m/>
    <m/>
    <x v="488"/>
    <m/>
    <m/>
    <m/>
    <n v="5097"/>
    <n v="0.99009324009324007"/>
    <m/>
    <n v="35.71"/>
    <m/>
    <m/>
    <n v="182.01387"/>
  </r>
  <r>
    <x v="0"/>
    <d v="2017-12-03T00:00:00"/>
    <d v="2017-10-01T00:00:00"/>
    <d v="2017-12-31T00:00:00"/>
    <x v="0"/>
    <s v="DAN_Carat_Smirnoff_INT Ted Danson_Seq 3x_10/1-12/31"/>
    <m/>
    <x v="3"/>
    <m/>
    <m/>
    <m/>
    <x v="8"/>
    <m/>
    <m/>
    <m/>
    <m/>
    <x v="489"/>
    <m/>
    <m/>
    <n v="0"/>
    <n v="0"/>
    <m/>
    <m/>
    <m/>
    <m/>
    <m/>
    <m/>
    <x v="489"/>
    <m/>
    <m/>
    <m/>
    <n v="5112"/>
    <n v="0.98763523956723343"/>
    <m/>
    <n v="35.71"/>
    <m/>
    <m/>
    <n v="182.54952000000003"/>
  </r>
  <r>
    <x v="0"/>
    <d v="2017-11-27T00:00:00"/>
    <d v="2017-10-01T00:00:00"/>
    <d v="2017-12-31T00:00:00"/>
    <x v="0"/>
    <s v="DAN_Carat_Smirnoff_INT Ted Danson_Seq 3x_10/1-12/31"/>
    <m/>
    <x v="4"/>
    <m/>
    <m/>
    <m/>
    <x v="9"/>
    <m/>
    <m/>
    <m/>
    <m/>
    <x v="490"/>
    <m/>
    <m/>
    <n v="0"/>
    <n v="0"/>
    <m/>
    <m/>
    <m/>
    <m/>
    <m/>
    <m/>
    <x v="490"/>
    <m/>
    <m/>
    <m/>
    <n v="4582"/>
    <n v="0.9941418962898676"/>
    <m/>
    <n v="35.71"/>
    <m/>
    <m/>
    <n v="163.62322"/>
  </r>
  <r>
    <x v="0"/>
    <d v="2017-11-28T00:00:00"/>
    <d v="2017-10-01T00:00:00"/>
    <d v="2017-12-31T00:00:00"/>
    <x v="0"/>
    <s v="DAN_Carat_Smirnoff_INT Ted Danson_Seq 3x_10/1-12/31"/>
    <m/>
    <x v="4"/>
    <m/>
    <m/>
    <m/>
    <x v="9"/>
    <m/>
    <m/>
    <m/>
    <m/>
    <x v="491"/>
    <m/>
    <m/>
    <n v="1"/>
    <n v="1.8635855385762206E-4"/>
    <m/>
    <m/>
    <m/>
    <m/>
    <m/>
    <m/>
    <x v="491"/>
    <m/>
    <m/>
    <m/>
    <n v="5366"/>
    <n v="0.9957320467619224"/>
    <m/>
    <n v="35.71"/>
    <m/>
    <m/>
    <n v="191.61986000000002"/>
  </r>
  <r>
    <x v="0"/>
    <d v="2017-11-29T00:00:00"/>
    <d v="2017-10-01T00:00:00"/>
    <d v="2017-12-31T00:00:00"/>
    <x v="0"/>
    <s v="DAN_Carat_Smirnoff_INT Ted Danson_Seq 3x_10/1-12/31"/>
    <m/>
    <x v="4"/>
    <m/>
    <m/>
    <m/>
    <x v="9"/>
    <m/>
    <m/>
    <m/>
    <m/>
    <x v="492"/>
    <m/>
    <m/>
    <n v="0"/>
    <n v="0"/>
    <m/>
    <m/>
    <m/>
    <m/>
    <m/>
    <m/>
    <x v="492"/>
    <m/>
    <m/>
    <m/>
    <n v="4471"/>
    <n v="0.99443950177935947"/>
    <m/>
    <n v="35.71"/>
    <m/>
    <m/>
    <n v="159.65941000000001"/>
  </r>
  <r>
    <x v="0"/>
    <d v="2017-11-30T00:00:00"/>
    <d v="2017-10-01T00:00:00"/>
    <d v="2017-12-31T00:00:00"/>
    <x v="0"/>
    <s v="DAN_Carat_Smirnoff_INT Ted Danson_Seq 3x_10/1-12/31"/>
    <m/>
    <x v="4"/>
    <m/>
    <m/>
    <m/>
    <x v="9"/>
    <m/>
    <m/>
    <m/>
    <m/>
    <x v="493"/>
    <m/>
    <m/>
    <n v="0"/>
    <n v="0"/>
    <m/>
    <m/>
    <m/>
    <m/>
    <m/>
    <m/>
    <x v="493"/>
    <m/>
    <m/>
    <m/>
    <n v="4801"/>
    <n v="0.99379010556820535"/>
    <m/>
    <n v="35.71"/>
    <m/>
    <m/>
    <n v="171.44370999999998"/>
  </r>
  <r>
    <x v="0"/>
    <d v="2017-12-01T00:00:00"/>
    <d v="2017-10-01T00:00:00"/>
    <d v="2017-12-31T00:00:00"/>
    <x v="0"/>
    <s v="DAN_Carat_Smirnoff_INT Ted Danson_Seq 3x_10/1-12/31"/>
    <m/>
    <x v="4"/>
    <m/>
    <m/>
    <m/>
    <x v="9"/>
    <m/>
    <m/>
    <m/>
    <m/>
    <x v="494"/>
    <m/>
    <m/>
    <n v="0"/>
    <n v="0"/>
    <m/>
    <m/>
    <m/>
    <m/>
    <m/>
    <m/>
    <x v="494"/>
    <m/>
    <m/>
    <m/>
    <n v="4994"/>
    <n v="0.99244833068362481"/>
    <m/>
    <n v="35.71"/>
    <m/>
    <m/>
    <n v="178.33573999999999"/>
  </r>
  <r>
    <x v="0"/>
    <d v="2017-12-02T00:00:00"/>
    <d v="2017-10-01T00:00:00"/>
    <d v="2017-12-31T00:00:00"/>
    <x v="0"/>
    <s v="DAN_Carat_Smirnoff_INT Ted Danson_Seq 3x_10/1-12/31"/>
    <m/>
    <x v="4"/>
    <m/>
    <m/>
    <m/>
    <x v="9"/>
    <m/>
    <m/>
    <m/>
    <m/>
    <x v="495"/>
    <m/>
    <m/>
    <n v="0"/>
    <n v="0"/>
    <m/>
    <m/>
    <m/>
    <m/>
    <m/>
    <m/>
    <x v="495"/>
    <m/>
    <m/>
    <m/>
    <n v="4818"/>
    <n v="0.99566026038437694"/>
    <m/>
    <n v="35.71"/>
    <m/>
    <m/>
    <n v="172.05078"/>
  </r>
  <r>
    <x v="0"/>
    <d v="2017-12-03T00:00:00"/>
    <d v="2017-10-01T00:00:00"/>
    <d v="2017-12-31T00:00:00"/>
    <x v="0"/>
    <s v="DAN_Carat_Smirnoff_INT Ted Danson_Seq 3x_10/1-12/31"/>
    <m/>
    <x v="4"/>
    <m/>
    <m/>
    <m/>
    <x v="9"/>
    <m/>
    <m/>
    <m/>
    <m/>
    <x v="496"/>
    <m/>
    <m/>
    <n v="1"/>
    <n v="2.0296326364927948E-4"/>
    <m/>
    <m/>
    <m/>
    <m/>
    <m/>
    <m/>
    <x v="496"/>
    <m/>
    <m/>
    <m/>
    <n v="4927"/>
    <n v="0.99535353535353532"/>
    <m/>
    <n v="35.71"/>
    <m/>
    <m/>
    <n v="175.94317000000001"/>
  </r>
  <r>
    <x v="0"/>
    <d v="2017-11-27T00:00:00"/>
    <d v="2017-10-01T00:00:00"/>
    <d v="2017-12-31T00:00:00"/>
    <x v="0"/>
    <s v="DAN_Carat_Smirnoff_INT Ted Danson_Seq 3x_10/1-12/31"/>
    <m/>
    <x v="2"/>
    <m/>
    <m/>
    <m/>
    <x v="2"/>
    <m/>
    <m/>
    <m/>
    <m/>
    <x v="497"/>
    <m/>
    <m/>
    <n v="0"/>
    <n v="0"/>
    <m/>
    <m/>
    <m/>
    <m/>
    <m/>
    <m/>
    <x v="497"/>
    <m/>
    <m/>
    <m/>
    <n v="4506"/>
    <n v="0.99514134275618371"/>
    <m/>
    <n v="35.71"/>
    <m/>
    <m/>
    <n v="160.90926000000002"/>
  </r>
  <r>
    <x v="0"/>
    <d v="2017-11-28T00:00:00"/>
    <d v="2017-10-01T00:00:00"/>
    <d v="2017-12-31T00:00:00"/>
    <x v="0"/>
    <s v="DAN_Carat_Smirnoff_INT Ted Danson_Seq 3x_10/1-12/31"/>
    <m/>
    <x v="2"/>
    <m/>
    <m/>
    <m/>
    <x v="2"/>
    <m/>
    <m/>
    <m/>
    <m/>
    <x v="498"/>
    <m/>
    <m/>
    <n v="1"/>
    <n v="1.9319938176197836E-4"/>
    <m/>
    <m/>
    <m/>
    <m/>
    <m/>
    <m/>
    <x v="498"/>
    <m/>
    <m/>
    <m/>
    <n v="5176"/>
    <n v="0.99576760292420163"/>
    <m/>
    <n v="35.71"/>
    <m/>
    <m/>
    <n v="184.83496"/>
  </r>
  <r>
    <x v="0"/>
    <d v="2017-11-29T00:00:00"/>
    <d v="2017-10-01T00:00:00"/>
    <d v="2017-12-31T00:00:00"/>
    <x v="0"/>
    <s v="DAN_Carat_Smirnoff_INT Ted Danson_Seq 3x_10/1-12/31"/>
    <m/>
    <x v="2"/>
    <m/>
    <m/>
    <m/>
    <x v="2"/>
    <m/>
    <m/>
    <m/>
    <m/>
    <x v="499"/>
    <m/>
    <m/>
    <n v="0"/>
    <n v="0"/>
    <m/>
    <m/>
    <m/>
    <m/>
    <m/>
    <m/>
    <x v="499"/>
    <m/>
    <m/>
    <m/>
    <n v="4304"/>
    <n v="0.99468453894152997"/>
    <m/>
    <n v="35.71"/>
    <m/>
    <m/>
    <n v="153.69584"/>
  </r>
  <r>
    <x v="0"/>
    <d v="2017-11-30T00:00:00"/>
    <d v="2017-10-01T00:00:00"/>
    <d v="2017-12-31T00:00:00"/>
    <x v="0"/>
    <s v="DAN_Carat_Smirnoff_INT Ted Danson_Seq 3x_10/1-12/31"/>
    <m/>
    <x v="2"/>
    <m/>
    <m/>
    <m/>
    <x v="2"/>
    <m/>
    <m/>
    <m/>
    <m/>
    <x v="500"/>
    <m/>
    <m/>
    <n v="0"/>
    <n v="0"/>
    <m/>
    <m/>
    <m/>
    <m/>
    <m/>
    <m/>
    <x v="500"/>
    <m/>
    <m/>
    <m/>
    <n v="4557"/>
    <n v="0.9930268032251035"/>
    <m/>
    <n v="35.71"/>
    <m/>
    <m/>
    <n v="162.73047"/>
  </r>
  <r>
    <x v="0"/>
    <d v="2017-12-01T00:00:00"/>
    <d v="2017-10-01T00:00:00"/>
    <d v="2017-12-31T00:00:00"/>
    <x v="0"/>
    <s v="DAN_Carat_Smirnoff_INT Ted Danson_Seq 3x_10/1-12/31"/>
    <m/>
    <x v="2"/>
    <m/>
    <m/>
    <m/>
    <x v="2"/>
    <m/>
    <m/>
    <m/>
    <m/>
    <x v="501"/>
    <m/>
    <m/>
    <n v="0"/>
    <n v="0"/>
    <m/>
    <m/>
    <m/>
    <m/>
    <m/>
    <m/>
    <x v="501"/>
    <m/>
    <m/>
    <m/>
    <n v="4815"/>
    <n v="0.99257884972170685"/>
    <m/>
    <n v="35.71"/>
    <m/>
    <m/>
    <n v="171.94364999999999"/>
  </r>
  <r>
    <x v="0"/>
    <d v="2017-12-02T00:00:00"/>
    <d v="2017-10-01T00:00:00"/>
    <d v="2017-12-31T00:00:00"/>
    <x v="0"/>
    <s v="DAN_Carat_Smirnoff_INT Ted Danson_Seq 3x_10/1-12/31"/>
    <m/>
    <x v="2"/>
    <m/>
    <m/>
    <m/>
    <x v="2"/>
    <m/>
    <m/>
    <m/>
    <m/>
    <x v="502"/>
    <m/>
    <m/>
    <n v="0"/>
    <n v="0"/>
    <m/>
    <m/>
    <m/>
    <m/>
    <m/>
    <m/>
    <x v="502"/>
    <m/>
    <m/>
    <m/>
    <n v="4511"/>
    <n v="0.99317481285777187"/>
    <m/>
    <n v="35.71"/>
    <m/>
    <m/>
    <n v="161.08780999999999"/>
  </r>
  <r>
    <x v="0"/>
    <d v="2017-12-03T00:00:00"/>
    <d v="2017-10-01T00:00:00"/>
    <d v="2017-12-31T00:00:00"/>
    <x v="0"/>
    <s v="DAN_Carat_Smirnoff_INT Ted Danson_Seq 3x_10/1-12/31"/>
    <m/>
    <x v="2"/>
    <m/>
    <m/>
    <m/>
    <x v="2"/>
    <m/>
    <m/>
    <m/>
    <m/>
    <x v="503"/>
    <m/>
    <m/>
    <n v="1"/>
    <n v="2.0807324178110696E-4"/>
    <m/>
    <m/>
    <m/>
    <m/>
    <m/>
    <m/>
    <x v="503"/>
    <m/>
    <m/>
    <m/>
    <n v="4806"/>
    <n v="0.99606217616580306"/>
    <m/>
    <n v="35.71"/>
    <m/>
    <m/>
    <n v="171.62226000000001"/>
  </r>
  <r>
    <x v="0"/>
    <d v="2017-11-27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7"/>
    <n v="7.5347930148036524E-4"/>
    <m/>
    <m/>
    <m/>
    <m/>
    <m/>
    <m/>
    <x v="0"/>
    <m/>
    <m/>
    <m/>
    <n v="22562"/>
    <m/>
    <m/>
    <n v="6.17"/>
    <m/>
    <m/>
    <n v="139.20753999999999"/>
  </r>
  <r>
    <x v="0"/>
    <d v="2017-11-28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5"/>
    <n v="6.6539502284522912E-4"/>
    <m/>
    <m/>
    <m/>
    <m/>
    <m/>
    <m/>
    <x v="0"/>
    <m/>
    <m/>
    <m/>
    <n v="22543"/>
    <m/>
    <m/>
    <n v="6.17"/>
    <m/>
    <m/>
    <n v="139.09030999999999"/>
  </r>
  <r>
    <x v="0"/>
    <d v="2017-11-29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5"/>
    <n v="6.7549310997027832E-4"/>
    <m/>
    <m/>
    <m/>
    <m/>
    <m/>
    <m/>
    <x v="0"/>
    <m/>
    <m/>
    <m/>
    <n v="22206"/>
    <m/>
    <m/>
    <n v="6.17"/>
    <m/>
    <m/>
    <n v="137.01102"/>
  </r>
  <r>
    <x v="0"/>
    <d v="2017-11-30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5.406866720735334E-4"/>
    <m/>
    <m/>
    <m/>
    <m/>
    <m/>
    <m/>
    <x v="0"/>
    <m/>
    <m/>
    <m/>
    <n v="22194"/>
    <m/>
    <m/>
    <n v="6.17"/>
    <m/>
    <m/>
    <n v="136.93698000000001"/>
  </r>
  <r>
    <x v="0"/>
    <d v="2017-12-01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9"/>
    <n v="8.2540510013467136E-4"/>
    <m/>
    <m/>
    <m/>
    <m/>
    <m/>
    <m/>
    <x v="0"/>
    <m/>
    <m/>
    <m/>
    <n v="23019"/>
    <m/>
    <m/>
    <n v="6.17"/>
    <m/>
    <m/>
    <n v="142.02723"/>
  </r>
  <r>
    <x v="0"/>
    <d v="2017-12-02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9"/>
    <n v="8.7252020573108007E-4"/>
    <m/>
    <m/>
    <m/>
    <m/>
    <m/>
    <m/>
    <x v="0"/>
    <m/>
    <m/>
    <m/>
    <n v="21776"/>
    <m/>
    <m/>
    <n v="6.17"/>
    <m/>
    <m/>
    <n v="134.35792000000001"/>
  </r>
  <r>
    <x v="0"/>
    <d v="2017-12-03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5"/>
    <n v="2.2174915735320206E-4"/>
    <m/>
    <m/>
    <m/>
    <m/>
    <m/>
    <m/>
    <x v="0"/>
    <m/>
    <m/>
    <m/>
    <n v="22548"/>
    <m/>
    <m/>
    <n v="6.17"/>
    <m/>
    <m/>
    <n v="139.12116"/>
  </r>
  <r>
    <x v="0"/>
    <d v="2017-11-27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1"/>
    <n v="1.0571356657437705E-3"/>
    <m/>
    <m/>
    <m/>
    <m/>
    <m/>
    <m/>
    <x v="0"/>
    <m/>
    <m/>
    <m/>
    <n v="19865"/>
    <m/>
    <m/>
    <n v="7.4"/>
    <m/>
    <m/>
    <n v="147.001"/>
  </r>
  <r>
    <x v="0"/>
    <d v="2017-11-28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1"/>
    <n v="5.5262496860085408E-4"/>
    <m/>
    <m/>
    <m/>
    <m/>
    <m/>
    <m/>
    <x v="0"/>
    <m/>
    <m/>
    <m/>
    <n v="19905"/>
    <m/>
    <m/>
    <n v="7.4"/>
    <m/>
    <m/>
    <n v="147.297"/>
  </r>
  <r>
    <x v="0"/>
    <d v="2017-11-29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2"/>
    <n v="6.0168471720818293E-4"/>
    <m/>
    <m/>
    <m/>
    <m/>
    <m/>
    <m/>
    <x v="0"/>
    <m/>
    <m/>
    <m/>
    <n v="19944"/>
    <m/>
    <m/>
    <n v="7.4"/>
    <m/>
    <m/>
    <n v="147.5856"/>
  </r>
  <r>
    <x v="0"/>
    <d v="2017-11-30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8"/>
    <n v="9.0239133704316443E-4"/>
    <m/>
    <m/>
    <m/>
    <m/>
    <m/>
    <m/>
    <x v="0"/>
    <m/>
    <m/>
    <m/>
    <n v="19947"/>
    <m/>
    <m/>
    <n v="7.4"/>
    <m/>
    <m/>
    <n v="147.60780000000003"/>
  </r>
  <r>
    <x v="0"/>
    <d v="2017-12-01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6"/>
    <n v="7.9808459696727857E-4"/>
    <m/>
    <m/>
    <m/>
    <m/>
    <m/>
    <m/>
    <x v="0"/>
    <m/>
    <m/>
    <m/>
    <n v="20048"/>
    <m/>
    <m/>
    <n v="7.4"/>
    <m/>
    <m/>
    <n v="148.35520000000002"/>
  </r>
  <r>
    <x v="0"/>
    <d v="2017-12-02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1"/>
    <n v="5.5908513341804318E-4"/>
    <m/>
    <m/>
    <m/>
    <m/>
    <m/>
    <m/>
    <x v="0"/>
    <m/>
    <m/>
    <m/>
    <n v="19675"/>
    <m/>
    <m/>
    <n v="7.4"/>
    <m/>
    <m/>
    <n v="145.595"/>
  </r>
  <r>
    <x v="0"/>
    <d v="2017-12-03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7"/>
    <n v="3.4958050339592488E-4"/>
    <m/>
    <m/>
    <m/>
    <m/>
    <m/>
    <m/>
    <x v="0"/>
    <m/>
    <m/>
    <m/>
    <n v="20024"/>
    <m/>
    <m/>
    <n v="7.4"/>
    <m/>
    <m/>
    <n v="148.17760000000001"/>
  </r>
  <r>
    <x v="0"/>
    <d v="2017-11-27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3.5925992455541585E-4"/>
    <m/>
    <m/>
    <m/>
    <m/>
    <m/>
    <m/>
    <x v="0"/>
    <m/>
    <m/>
    <m/>
    <n v="5567"/>
    <m/>
    <m/>
    <n v="8.14"/>
    <m/>
    <m/>
    <n v="45.315380000000005"/>
  </r>
  <r>
    <x v="0"/>
    <d v="2017-11-28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1"/>
    <n v="1.6471750947125678E-4"/>
    <m/>
    <m/>
    <m/>
    <m/>
    <m/>
    <m/>
    <x v="0"/>
    <m/>
    <m/>
    <m/>
    <n v="6071"/>
    <m/>
    <m/>
    <n v="8.14"/>
    <m/>
    <m/>
    <n v="49.417940000000002"/>
  </r>
  <r>
    <x v="0"/>
    <d v="2017-11-29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036"/>
    <m/>
    <m/>
    <n v="8.14"/>
    <m/>
    <m/>
    <n v="40.993040000000001"/>
  </r>
  <r>
    <x v="0"/>
    <d v="2017-11-30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3"/>
    <n v="5.428881650380022E-4"/>
    <m/>
    <m/>
    <m/>
    <m/>
    <m/>
    <m/>
    <x v="0"/>
    <m/>
    <m/>
    <m/>
    <n v="5526"/>
    <m/>
    <m/>
    <n v="8.14"/>
    <m/>
    <m/>
    <n v="44.981640000000006"/>
  </r>
  <r>
    <x v="0"/>
    <d v="2017-12-01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3.5112359550561797E-4"/>
    <m/>
    <m/>
    <m/>
    <m/>
    <m/>
    <m/>
    <x v="0"/>
    <m/>
    <m/>
    <m/>
    <n v="5696"/>
    <m/>
    <m/>
    <n v="8.14"/>
    <m/>
    <m/>
    <n v="46.36544"/>
  </r>
  <r>
    <x v="0"/>
    <d v="2017-12-02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3.6677058499908307E-4"/>
    <m/>
    <m/>
    <m/>
    <m/>
    <m/>
    <m/>
    <x v="0"/>
    <m/>
    <m/>
    <m/>
    <n v="5453"/>
    <m/>
    <m/>
    <n v="8.14"/>
    <m/>
    <m/>
    <n v="44.387420000000006"/>
  </r>
  <r>
    <x v="0"/>
    <d v="2017-12-03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5453"/>
    <m/>
    <m/>
    <n v="8.14"/>
    <m/>
    <m/>
    <n v="44.387420000000006"/>
  </r>
  <r>
    <x v="0"/>
    <d v="2017-12-04T00:00:00"/>
    <d v="2017-10-01T00:00:00"/>
    <d v="2017-12-31T00:00:00"/>
    <x v="0"/>
    <s v="DAN_Carat_Smirnoff_INT Ted Danson_Seq 3x_10/1-12/31"/>
    <m/>
    <x v="5"/>
    <m/>
    <m/>
    <m/>
    <x v="7"/>
    <m/>
    <m/>
    <m/>
    <m/>
    <x v="504"/>
    <m/>
    <m/>
    <n v="20"/>
    <n v="1.0592098294672175E-3"/>
    <m/>
    <m/>
    <m/>
    <m/>
    <m/>
    <m/>
    <x v="504"/>
    <m/>
    <m/>
    <m/>
    <n v="18882"/>
    <n v="0.98487377425412059"/>
    <m/>
    <n v="27.05"/>
    <m/>
    <m/>
    <n v="510.75810000000001"/>
  </r>
  <r>
    <x v="0"/>
    <d v="2017-12-05T00:00:00"/>
    <d v="2017-10-01T00:00:00"/>
    <d v="2017-12-31T00:00:00"/>
    <x v="0"/>
    <s v="DAN_Carat_Smirnoff_INT Ted Danson_Seq 3x_10/1-12/31"/>
    <m/>
    <x v="5"/>
    <m/>
    <m/>
    <m/>
    <x v="7"/>
    <m/>
    <m/>
    <m/>
    <m/>
    <x v="505"/>
    <m/>
    <m/>
    <n v="5"/>
    <n v="2.8499772001823985E-4"/>
    <m/>
    <m/>
    <m/>
    <m/>
    <m/>
    <m/>
    <x v="505"/>
    <m/>
    <m/>
    <m/>
    <n v="17544"/>
    <n v="0.9846775551439636"/>
    <m/>
    <n v="27.05"/>
    <m/>
    <m/>
    <n v="474.5652"/>
  </r>
  <r>
    <x v="0"/>
    <d v="2017-12-06T00:00:00"/>
    <d v="2017-10-01T00:00:00"/>
    <d v="2017-12-31T00:00:00"/>
    <x v="0"/>
    <s v="DAN_Carat_Smirnoff_INT Ted Danson_Seq 3x_10/1-12/31"/>
    <m/>
    <x v="5"/>
    <m/>
    <m/>
    <m/>
    <x v="7"/>
    <m/>
    <m/>
    <m/>
    <m/>
    <x v="506"/>
    <m/>
    <m/>
    <n v="12"/>
    <n v="1.0960906101571063E-3"/>
    <m/>
    <m/>
    <m/>
    <m/>
    <m/>
    <m/>
    <x v="506"/>
    <m/>
    <m/>
    <m/>
    <n v="10948"/>
    <n v="0.98408988764044947"/>
    <m/>
    <n v="27.05"/>
    <m/>
    <m/>
    <n v="296.14340000000004"/>
  </r>
  <r>
    <x v="0"/>
    <d v="2017-12-07T00:00:00"/>
    <d v="2017-10-01T00:00:00"/>
    <d v="2017-12-31T00:00:00"/>
    <x v="0"/>
    <s v="DAN_Carat_Smirnoff_INT Ted Danson_Seq 3x_10/1-12/31"/>
    <m/>
    <x v="5"/>
    <m/>
    <m/>
    <m/>
    <x v="7"/>
    <m/>
    <m/>
    <m/>
    <m/>
    <x v="507"/>
    <m/>
    <m/>
    <n v="35"/>
    <n v="9.3846360101890332E-4"/>
    <m/>
    <m/>
    <m/>
    <m/>
    <m/>
    <m/>
    <x v="507"/>
    <m/>
    <m/>
    <m/>
    <n v="37295"/>
    <n v="0.9858838457268233"/>
    <m/>
    <n v="27.05"/>
    <m/>
    <m/>
    <n v="1008.82975"/>
  </r>
  <r>
    <x v="0"/>
    <d v="2017-12-08T00:00:00"/>
    <d v="2017-10-01T00:00:00"/>
    <d v="2017-12-31T00:00:00"/>
    <x v="0"/>
    <s v="DAN_Carat_Smirnoff_INT Ted Danson_Seq 3x_10/1-12/31"/>
    <m/>
    <x v="5"/>
    <m/>
    <m/>
    <m/>
    <x v="7"/>
    <m/>
    <m/>
    <m/>
    <m/>
    <x v="508"/>
    <m/>
    <m/>
    <n v="33"/>
    <n v="8.1646791033697862E-4"/>
    <m/>
    <m/>
    <m/>
    <m/>
    <m/>
    <m/>
    <x v="508"/>
    <m/>
    <m/>
    <m/>
    <n v="40418"/>
    <n v="0.98645449442315669"/>
    <m/>
    <n v="27.05"/>
    <m/>
    <m/>
    <n v="1093.3069"/>
  </r>
  <r>
    <x v="0"/>
    <d v="2017-12-09T00:00:00"/>
    <d v="2017-10-01T00:00:00"/>
    <d v="2017-12-31T00:00:00"/>
    <x v="0"/>
    <s v="DAN_Carat_Smirnoff_INT Ted Danson_Seq 3x_10/1-12/31"/>
    <m/>
    <x v="5"/>
    <m/>
    <m/>
    <m/>
    <x v="7"/>
    <m/>
    <m/>
    <m/>
    <m/>
    <x v="509"/>
    <m/>
    <m/>
    <n v="25"/>
    <n v="5.8538412906549277E-4"/>
    <m/>
    <m/>
    <m/>
    <m/>
    <m/>
    <m/>
    <x v="509"/>
    <m/>
    <m/>
    <m/>
    <n v="42707"/>
    <n v="0.98730811910486405"/>
    <m/>
    <n v="27.05"/>
    <m/>
    <m/>
    <n v="1155.2243500000002"/>
  </r>
  <r>
    <x v="0"/>
    <d v="2017-12-10T00:00:00"/>
    <d v="2017-10-01T00:00:00"/>
    <d v="2017-12-31T00:00:00"/>
    <x v="0"/>
    <s v="DAN_Carat_Smirnoff_INT Ted Danson_Seq 3x_10/1-12/31"/>
    <m/>
    <x v="5"/>
    <m/>
    <m/>
    <m/>
    <x v="7"/>
    <m/>
    <m/>
    <m/>
    <m/>
    <x v="510"/>
    <m/>
    <m/>
    <n v="44"/>
    <n v="9.961061305804582E-4"/>
    <m/>
    <m/>
    <m/>
    <m/>
    <m/>
    <m/>
    <x v="510"/>
    <m/>
    <m/>
    <m/>
    <n v="44172"/>
    <n v="0.98312931226352107"/>
    <m/>
    <n v="27.05"/>
    <m/>
    <m/>
    <n v="1194.8526000000002"/>
  </r>
  <r>
    <x v="0"/>
    <d v="2017-12-04T00:00:00"/>
    <d v="2017-10-01T00:00:00"/>
    <d v="2017-12-31T00:00:00"/>
    <x v="0"/>
    <s v="DAN_Carat_Smirnoff_INT Ted Danson_Seq 3x_10/1-12/31"/>
    <m/>
    <x v="6"/>
    <m/>
    <m/>
    <m/>
    <x v="7"/>
    <m/>
    <m/>
    <m/>
    <m/>
    <x v="511"/>
    <m/>
    <m/>
    <n v="7"/>
    <n v="3.0857394754242893E-4"/>
    <m/>
    <m/>
    <m/>
    <m/>
    <m/>
    <m/>
    <x v="511"/>
    <m/>
    <m/>
    <m/>
    <n v="22685"/>
    <n v="0.98772151347585668"/>
    <m/>
    <n v="27.05"/>
    <m/>
    <m/>
    <n v="613.62924999999996"/>
  </r>
  <r>
    <x v="0"/>
    <d v="2017-12-05T00:00:00"/>
    <d v="2017-10-01T00:00:00"/>
    <d v="2017-12-31T00:00:00"/>
    <x v="0"/>
    <s v="DAN_Carat_Smirnoff_INT Ted Danson_Seq 3x_10/1-12/31"/>
    <m/>
    <x v="6"/>
    <m/>
    <m/>
    <m/>
    <x v="7"/>
    <m/>
    <m/>
    <m/>
    <m/>
    <x v="512"/>
    <m/>
    <m/>
    <n v="19"/>
    <n v="9.5925682839400207E-4"/>
    <m/>
    <m/>
    <m/>
    <m/>
    <m/>
    <m/>
    <x v="512"/>
    <m/>
    <m/>
    <m/>
    <n v="19807"/>
    <n v="0.98896544837227884"/>
    <m/>
    <n v="27.05"/>
    <m/>
    <m/>
    <n v="535.77935000000002"/>
  </r>
  <r>
    <x v="0"/>
    <d v="2017-12-06T00:00:00"/>
    <d v="2017-10-01T00:00:00"/>
    <d v="2017-12-31T00:00:00"/>
    <x v="0"/>
    <s v="DAN_Carat_Smirnoff_INT Ted Danson_Seq 3x_10/1-12/31"/>
    <m/>
    <x v="6"/>
    <m/>
    <m/>
    <m/>
    <x v="7"/>
    <m/>
    <m/>
    <m/>
    <m/>
    <x v="513"/>
    <m/>
    <m/>
    <n v="9"/>
    <n v="7.4447845148482091E-4"/>
    <m/>
    <m/>
    <m/>
    <m/>
    <m/>
    <m/>
    <x v="513"/>
    <m/>
    <m/>
    <m/>
    <n v="12089"/>
    <n v="0.98830935251798557"/>
    <m/>
    <n v="27.05"/>
    <m/>
    <m/>
    <n v="327.00745000000001"/>
  </r>
  <r>
    <x v="0"/>
    <d v="2017-12-07T00:00:00"/>
    <d v="2017-10-01T00:00:00"/>
    <d v="2017-12-31T00:00:00"/>
    <x v="0"/>
    <s v="DAN_Carat_Smirnoff_INT Ted Danson_Seq 3x_10/1-12/31"/>
    <m/>
    <x v="6"/>
    <m/>
    <m/>
    <m/>
    <x v="7"/>
    <m/>
    <m/>
    <m/>
    <m/>
    <x v="514"/>
    <m/>
    <m/>
    <n v="24"/>
    <n v="5.2459016393442627E-4"/>
    <m/>
    <m/>
    <m/>
    <m/>
    <m/>
    <m/>
    <x v="514"/>
    <m/>
    <m/>
    <m/>
    <n v="45750"/>
    <n v="0.98959572581168476"/>
    <m/>
    <n v="27.05"/>
    <m/>
    <m/>
    <n v="1237.5374999999999"/>
  </r>
  <r>
    <x v="0"/>
    <d v="2017-12-08T00:00:00"/>
    <d v="2017-10-01T00:00:00"/>
    <d v="2017-12-31T00:00:00"/>
    <x v="0"/>
    <s v="DAN_Carat_Smirnoff_INT Ted Danson_Seq 3x_10/1-12/31"/>
    <m/>
    <x v="6"/>
    <m/>
    <m/>
    <m/>
    <x v="7"/>
    <m/>
    <m/>
    <m/>
    <m/>
    <x v="515"/>
    <m/>
    <m/>
    <n v="32"/>
    <n v="6.241101554424356E-4"/>
    <m/>
    <m/>
    <m/>
    <m/>
    <m/>
    <m/>
    <x v="515"/>
    <m/>
    <m/>
    <m/>
    <n v="51273"/>
    <n v="0.99057205231738177"/>
    <m/>
    <n v="27.05"/>
    <m/>
    <m/>
    <n v="1386.9346500000001"/>
  </r>
  <r>
    <x v="0"/>
    <d v="2017-12-09T00:00:00"/>
    <d v="2017-10-01T00:00:00"/>
    <d v="2017-12-31T00:00:00"/>
    <x v="0"/>
    <s v="DAN_Carat_Smirnoff_INT Ted Danson_Seq 3x_10/1-12/31"/>
    <m/>
    <x v="6"/>
    <m/>
    <m/>
    <m/>
    <x v="7"/>
    <m/>
    <m/>
    <m/>
    <m/>
    <x v="516"/>
    <m/>
    <m/>
    <n v="22"/>
    <n v="4.1348720069165132E-4"/>
    <m/>
    <m/>
    <m/>
    <m/>
    <m/>
    <m/>
    <x v="516"/>
    <m/>
    <m/>
    <m/>
    <n v="53206"/>
    <n v="0.99105912155869313"/>
    <m/>
    <n v="27.05"/>
    <m/>
    <m/>
    <n v="1439.2223000000001"/>
  </r>
  <r>
    <x v="0"/>
    <d v="2017-12-10T00:00:00"/>
    <d v="2017-10-01T00:00:00"/>
    <d v="2017-12-31T00:00:00"/>
    <x v="0"/>
    <s v="DAN_Carat_Smirnoff_INT Ted Danson_Seq 3x_10/1-12/31"/>
    <m/>
    <x v="6"/>
    <m/>
    <m/>
    <m/>
    <x v="7"/>
    <m/>
    <m/>
    <m/>
    <m/>
    <x v="517"/>
    <m/>
    <m/>
    <n v="34"/>
    <n v="6.4260064260064263E-4"/>
    <m/>
    <m/>
    <m/>
    <m/>
    <m/>
    <m/>
    <x v="517"/>
    <m/>
    <m/>
    <m/>
    <n v="52910"/>
    <n v="0.98821463924842645"/>
    <m/>
    <n v="27.05"/>
    <m/>
    <m/>
    <n v="1431.2155"/>
  </r>
  <r>
    <x v="0"/>
    <d v="2017-12-04T00:00:00"/>
    <d v="2017-10-01T00:00:00"/>
    <d v="2017-12-31T00:00:00"/>
    <x v="0"/>
    <s v="DAN_Carat_Smirnoff_INT Ted Danson_Seq 3x_10/1-12/31"/>
    <m/>
    <x v="3"/>
    <m/>
    <m/>
    <m/>
    <x v="3"/>
    <m/>
    <m/>
    <m/>
    <m/>
    <x v="518"/>
    <m/>
    <m/>
    <n v="25"/>
    <n v="1.1137841931747304E-3"/>
    <m/>
    <m/>
    <m/>
    <m/>
    <m/>
    <m/>
    <x v="518"/>
    <m/>
    <m/>
    <m/>
    <n v="22446"/>
    <n v="0.98616053776196122"/>
    <m/>
    <n v="32.46"/>
    <m/>
    <m/>
    <n v="728.59716000000003"/>
  </r>
  <r>
    <x v="0"/>
    <d v="2017-12-05T00:00:00"/>
    <d v="2017-10-01T00:00:00"/>
    <d v="2017-12-31T00:00:00"/>
    <x v="0"/>
    <s v="DAN_Carat_Smirnoff_INT Ted Danson_Seq 3x_10/1-12/31"/>
    <m/>
    <x v="3"/>
    <m/>
    <m/>
    <m/>
    <x v="3"/>
    <m/>
    <m/>
    <m/>
    <m/>
    <x v="519"/>
    <m/>
    <m/>
    <n v="25"/>
    <n v="1.1082542778615126E-3"/>
    <m/>
    <m/>
    <m/>
    <m/>
    <m/>
    <m/>
    <x v="519"/>
    <m/>
    <m/>
    <m/>
    <n v="22558"/>
    <n v="0.98545279804289898"/>
    <m/>
    <n v="32.46"/>
    <m/>
    <m/>
    <n v="732.23268000000007"/>
  </r>
  <r>
    <x v="0"/>
    <d v="2017-12-06T00:00:00"/>
    <d v="2017-10-01T00:00:00"/>
    <d v="2017-12-31T00:00:00"/>
    <x v="0"/>
    <s v="DAN_Carat_Smirnoff_INT Ted Danson_Seq 3x_10/1-12/31"/>
    <m/>
    <x v="3"/>
    <m/>
    <m/>
    <m/>
    <x v="3"/>
    <m/>
    <m/>
    <m/>
    <m/>
    <x v="520"/>
    <m/>
    <m/>
    <n v="3"/>
    <n v="1.5974440894568689E-3"/>
    <m/>
    <m/>
    <m/>
    <m/>
    <m/>
    <m/>
    <x v="520"/>
    <m/>
    <m/>
    <m/>
    <n v="1878"/>
    <n v="0.99207606973058637"/>
    <m/>
    <n v="32.46"/>
    <m/>
    <m/>
    <n v="60.959880000000005"/>
  </r>
  <r>
    <x v="0"/>
    <d v="2017-12-06T00:00:00"/>
    <d v="2017-10-01T00:00:00"/>
    <d v="2017-12-31T00:00:00"/>
    <x v="0"/>
    <s v="DAN_Carat_Smirnoff_INT Ted Danson_Seq 3x_10/1-12/31"/>
    <m/>
    <x v="7"/>
    <m/>
    <m/>
    <m/>
    <x v="3"/>
    <m/>
    <m/>
    <m/>
    <m/>
    <x v="521"/>
    <m/>
    <m/>
    <n v="14"/>
    <n v="1.7694641051567239E-3"/>
    <m/>
    <m/>
    <m/>
    <m/>
    <m/>
    <m/>
    <x v="521"/>
    <m/>
    <m/>
    <m/>
    <n v="7912"/>
    <n v="0.98212512413108244"/>
    <m/>
    <n v="32.46"/>
    <m/>
    <m/>
    <n v="256.82352000000003"/>
  </r>
  <r>
    <x v="0"/>
    <d v="2017-12-07T00:00:00"/>
    <d v="2017-10-01T00:00:00"/>
    <d v="2017-12-31T00:00:00"/>
    <x v="0"/>
    <s v="DAN_Carat_Smirnoff_INT Ted Danson_Seq 3x_10/1-12/31"/>
    <m/>
    <x v="7"/>
    <m/>
    <m/>
    <m/>
    <x v="3"/>
    <m/>
    <m/>
    <m/>
    <m/>
    <x v="522"/>
    <m/>
    <m/>
    <n v="38"/>
    <n v="2.0288307528029898E-3"/>
    <m/>
    <m/>
    <m/>
    <m/>
    <m/>
    <m/>
    <x v="522"/>
    <m/>
    <m/>
    <m/>
    <n v="18730"/>
    <n v="0.98320209973753281"/>
    <m/>
    <n v="32.46"/>
    <m/>
    <m/>
    <n v="607.97580000000005"/>
  </r>
  <r>
    <x v="0"/>
    <d v="2017-12-08T00:00:00"/>
    <d v="2017-10-01T00:00:00"/>
    <d v="2017-12-31T00:00:00"/>
    <x v="0"/>
    <s v="DAN_Carat_Smirnoff_INT Ted Danson_Seq 3x_10/1-12/31"/>
    <m/>
    <x v="7"/>
    <m/>
    <m/>
    <m/>
    <x v="3"/>
    <m/>
    <m/>
    <m/>
    <m/>
    <x v="523"/>
    <m/>
    <m/>
    <n v="14"/>
    <n v="7.543103448275862E-4"/>
    <m/>
    <m/>
    <m/>
    <m/>
    <m/>
    <m/>
    <x v="523"/>
    <m/>
    <m/>
    <m/>
    <n v="18560"/>
    <n v="0.98430207891387356"/>
    <m/>
    <n v="32.46"/>
    <m/>
    <m/>
    <n v="602.45759999999996"/>
  </r>
  <r>
    <x v="0"/>
    <d v="2017-12-09T00:00:00"/>
    <d v="2017-10-01T00:00:00"/>
    <d v="2017-12-31T00:00:00"/>
    <x v="0"/>
    <s v="DAN_Carat_Smirnoff_INT Ted Danson_Seq 3x_10/1-12/31"/>
    <m/>
    <x v="7"/>
    <m/>
    <m/>
    <m/>
    <x v="3"/>
    <m/>
    <m/>
    <m/>
    <m/>
    <x v="524"/>
    <m/>
    <m/>
    <n v="16"/>
    <n v="8.4943724782331708E-4"/>
    <m/>
    <m/>
    <m/>
    <m/>
    <m/>
    <m/>
    <x v="524"/>
    <m/>
    <m/>
    <m/>
    <n v="18836"/>
    <n v="0.97007776690528913"/>
    <m/>
    <n v="32.46"/>
    <m/>
    <m/>
    <n v="611.41656"/>
  </r>
  <r>
    <x v="0"/>
    <d v="2017-12-10T00:00:00"/>
    <d v="2017-10-01T00:00:00"/>
    <d v="2017-12-31T00:00:00"/>
    <x v="0"/>
    <s v="DAN_Carat_Smirnoff_INT Ted Danson_Seq 3x_10/1-12/31"/>
    <m/>
    <x v="7"/>
    <m/>
    <m/>
    <m/>
    <x v="3"/>
    <m/>
    <m/>
    <m/>
    <m/>
    <x v="525"/>
    <m/>
    <m/>
    <n v="15"/>
    <n v="8.3199290032725051E-4"/>
    <m/>
    <m/>
    <m/>
    <m/>
    <m/>
    <m/>
    <x v="525"/>
    <m/>
    <m/>
    <m/>
    <n v="18029"/>
    <n v="1.004624986069319"/>
    <m/>
    <n v="32.46"/>
    <m/>
    <m/>
    <n v="585.22133999999994"/>
  </r>
  <r>
    <x v="0"/>
    <d v="2017-12-04T00:00:00"/>
    <d v="2017-10-01T00:00:00"/>
    <d v="2017-12-31T00:00:00"/>
    <x v="0"/>
    <s v="DAN_Carat_Smirnoff_INT Ted Danson_Seq 3x_10/1-12/31"/>
    <m/>
    <x v="4"/>
    <m/>
    <m/>
    <m/>
    <x v="4"/>
    <m/>
    <m/>
    <m/>
    <m/>
    <x v="526"/>
    <m/>
    <m/>
    <n v="11"/>
    <n v="5.1534317170297489E-4"/>
    <m/>
    <m/>
    <m/>
    <m/>
    <m/>
    <m/>
    <x v="526"/>
    <m/>
    <m/>
    <m/>
    <n v="21345"/>
    <n v="0.98929365962180205"/>
    <m/>
    <n v="32.46"/>
    <m/>
    <m/>
    <n v="692.85870000000011"/>
  </r>
  <r>
    <x v="0"/>
    <d v="2017-12-05T00:00:00"/>
    <d v="2017-10-01T00:00:00"/>
    <d v="2017-12-31T00:00:00"/>
    <x v="0"/>
    <s v="DAN_Carat_Smirnoff_INT Ted Danson_Seq 3x_10/1-12/31"/>
    <m/>
    <x v="4"/>
    <m/>
    <m/>
    <m/>
    <x v="4"/>
    <m/>
    <m/>
    <m/>
    <m/>
    <x v="527"/>
    <m/>
    <m/>
    <n v="6"/>
    <n v="2.8150511400957119E-4"/>
    <m/>
    <m/>
    <m/>
    <m/>
    <m/>
    <m/>
    <x v="527"/>
    <m/>
    <m/>
    <m/>
    <n v="21314"/>
    <n v="0.98992150852259531"/>
    <m/>
    <n v="32.46"/>
    <m/>
    <m/>
    <n v="691.85244000000012"/>
  </r>
  <r>
    <x v="0"/>
    <d v="2017-12-06T00:00:00"/>
    <d v="2017-10-01T00:00:00"/>
    <d v="2017-12-31T00:00:00"/>
    <x v="0"/>
    <s v="DAN_Carat_Smirnoff_INT Ted Danson_Seq 3x_10/1-12/31"/>
    <m/>
    <x v="4"/>
    <m/>
    <m/>
    <m/>
    <x v="4"/>
    <m/>
    <m/>
    <m/>
    <m/>
    <x v="528"/>
    <m/>
    <m/>
    <n v="0"/>
    <n v="0"/>
    <m/>
    <m/>
    <m/>
    <m/>
    <m/>
    <m/>
    <x v="528"/>
    <m/>
    <m/>
    <m/>
    <n v="2291"/>
    <n v="1.0026258205689278"/>
    <m/>
    <n v="32.46"/>
    <m/>
    <m/>
    <n v="74.365859999999998"/>
  </r>
  <r>
    <x v="0"/>
    <d v="2017-12-07T00:00:00"/>
    <d v="2017-10-01T00:00:00"/>
    <d v="2017-12-31T00:00:00"/>
    <x v="0"/>
    <s v="DAN_Carat_Smirnoff_INT Ted Danson_Seq 3x_10/1-12/31"/>
    <m/>
    <x v="4"/>
    <m/>
    <m/>
    <m/>
    <x v="4"/>
    <m/>
    <m/>
    <m/>
    <m/>
    <x v="529"/>
    <m/>
    <m/>
    <n v="0"/>
    <n v="0"/>
    <m/>
    <m/>
    <m/>
    <m/>
    <m/>
    <m/>
    <x v="529"/>
    <m/>
    <m/>
    <m/>
    <n v="1"/>
    <n v="1"/>
    <m/>
    <n v="32.46"/>
    <m/>
    <m/>
    <n v="3.2460000000000003E-2"/>
  </r>
  <r>
    <x v="0"/>
    <d v="2017-12-06T00:00:00"/>
    <d v="2017-10-01T00:00:00"/>
    <d v="2017-12-31T00:00:00"/>
    <x v="0"/>
    <s v="DAN_Carat_Smirnoff_INT Ted Danson_Seq 3x_10/1-12/31"/>
    <m/>
    <x v="8"/>
    <m/>
    <m/>
    <m/>
    <x v="4"/>
    <m/>
    <m/>
    <m/>
    <m/>
    <x v="530"/>
    <m/>
    <m/>
    <n v="2"/>
    <n v="2.7155465037338765E-4"/>
    <m/>
    <m/>
    <m/>
    <m/>
    <m/>
    <m/>
    <x v="530"/>
    <m/>
    <m/>
    <m/>
    <n v="7365"/>
    <n v="0.98792756539235416"/>
    <m/>
    <n v="32.46"/>
    <m/>
    <m/>
    <n v="239.06789999999998"/>
  </r>
  <r>
    <x v="0"/>
    <d v="2017-12-07T00:00:00"/>
    <d v="2017-10-01T00:00:00"/>
    <d v="2017-12-31T00:00:00"/>
    <x v="0"/>
    <s v="DAN_Carat_Smirnoff_INT Ted Danson_Seq 3x_10/1-12/31"/>
    <m/>
    <x v="8"/>
    <m/>
    <m/>
    <m/>
    <x v="4"/>
    <m/>
    <m/>
    <m/>
    <m/>
    <x v="531"/>
    <m/>
    <m/>
    <n v="6"/>
    <n v="3.3510192683607932E-4"/>
    <m/>
    <m/>
    <m/>
    <m/>
    <m/>
    <m/>
    <x v="531"/>
    <m/>
    <m/>
    <m/>
    <n v="17905"/>
    <n v="0.99114309438140047"/>
    <m/>
    <n v="32.46"/>
    <m/>
    <m/>
    <n v="581.19630000000006"/>
  </r>
  <r>
    <x v="0"/>
    <d v="2017-12-08T00:00:00"/>
    <d v="2017-10-01T00:00:00"/>
    <d v="2017-12-31T00:00:00"/>
    <x v="0"/>
    <s v="DAN_Carat_Smirnoff_INT Ted Danson_Seq 3x_10/1-12/31"/>
    <m/>
    <x v="8"/>
    <m/>
    <m/>
    <m/>
    <x v="4"/>
    <m/>
    <m/>
    <m/>
    <m/>
    <x v="532"/>
    <m/>
    <m/>
    <n v="8"/>
    <n v="4.5179872366860562E-4"/>
    <m/>
    <m/>
    <m/>
    <m/>
    <m/>
    <m/>
    <x v="532"/>
    <m/>
    <m/>
    <m/>
    <n v="17707"/>
    <n v="0.99254484304932733"/>
    <m/>
    <n v="32.46"/>
    <m/>
    <m/>
    <n v="574.76922000000002"/>
  </r>
  <r>
    <x v="0"/>
    <d v="2017-12-09T00:00:00"/>
    <d v="2017-10-01T00:00:00"/>
    <d v="2017-12-31T00:00:00"/>
    <x v="0"/>
    <s v="DAN_Carat_Smirnoff_INT Ted Danson_Seq 3x_10/1-12/31"/>
    <m/>
    <x v="8"/>
    <m/>
    <m/>
    <m/>
    <x v="4"/>
    <m/>
    <m/>
    <m/>
    <m/>
    <x v="533"/>
    <m/>
    <m/>
    <n v="5"/>
    <n v="2.8702640642939151E-4"/>
    <m/>
    <m/>
    <m/>
    <m/>
    <m/>
    <m/>
    <x v="533"/>
    <m/>
    <m/>
    <m/>
    <n v="17420"/>
    <n v="0.9905043498038324"/>
    <m/>
    <n v="32.46"/>
    <m/>
    <m/>
    <n v="565.45320000000004"/>
  </r>
  <r>
    <x v="0"/>
    <d v="2017-12-10T00:00:00"/>
    <d v="2017-10-01T00:00:00"/>
    <d v="2017-12-31T00:00:00"/>
    <x v="0"/>
    <s v="DAN_Carat_Smirnoff_INT Ted Danson_Seq 3x_10/1-12/31"/>
    <m/>
    <x v="8"/>
    <m/>
    <m/>
    <m/>
    <x v="4"/>
    <m/>
    <m/>
    <m/>
    <m/>
    <x v="534"/>
    <m/>
    <m/>
    <n v="7"/>
    <n v="3.9660056657223796E-4"/>
    <m/>
    <m/>
    <m/>
    <m/>
    <m/>
    <m/>
    <x v="534"/>
    <m/>
    <m/>
    <m/>
    <n v="17650"/>
    <n v="0.99246513720197926"/>
    <m/>
    <n v="32.46"/>
    <m/>
    <m/>
    <n v="572.91899999999998"/>
  </r>
  <r>
    <x v="0"/>
    <d v="2017-12-04T00:00:00"/>
    <d v="2017-10-01T00:00:00"/>
    <d v="2017-12-31T00:00:00"/>
    <x v="0"/>
    <s v="DAN_Carat_Smirnoff_INT Ted Danson_Seq 3x_10/1-12/31"/>
    <m/>
    <x v="2"/>
    <m/>
    <m/>
    <m/>
    <x v="5"/>
    <m/>
    <m/>
    <m/>
    <m/>
    <x v="535"/>
    <m/>
    <m/>
    <n v="8"/>
    <n v="4.0288059626328245E-4"/>
    <m/>
    <m/>
    <m/>
    <m/>
    <m/>
    <m/>
    <x v="535"/>
    <m/>
    <m/>
    <m/>
    <n v="19857"/>
    <n v="0.98850059737156515"/>
    <m/>
    <n v="32.46"/>
    <m/>
    <m/>
    <n v="644.55822000000001"/>
  </r>
  <r>
    <x v="0"/>
    <d v="2017-12-05T00:00:00"/>
    <d v="2017-10-01T00:00:00"/>
    <d v="2017-12-31T00:00:00"/>
    <x v="0"/>
    <s v="DAN_Carat_Smirnoff_INT Ted Danson_Seq 3x_10/1-12/31"/>
    <m/>
    <x v="2"/>
    <m/>
    <m/>
    <m/>
    <x v="5"/>
    <m/>
    <m/>
    <m/>
    <m/>
    <x v="536"/>
    <m/>
    <m/>
    <n v="3"/>
    <n v="1.4973048512677181E-4"/>
    <m/>
    <m/>
    <m/>
    <m/>
    <m/>
    <m/>
    <x v="536"/>
    <m/>
    <m/>
    <m/>
    <n v="20036"/>
    <n v="0.98860216114866528"/>
    <m/>
    <n v="32.46"/>
    <m/>
    <m/>
    <n v="650.36856"/>
  </r>
  <r>
    <x v="0"/>
    <d v="2017-12-06T00:00:00"/>
    <d v="2017-10-01T00:00:00"/>
    <d v="2017-12-31T00:00:00"/>
    <x v="0"/>
    <s v="DAN_Carat_Smirnoff_INT Ted Danson_Seq 3x_10/1-12/31"/>
    <m/>
    <x v="2"/>
    <m/>
    <m/>
    <m/>
    <x v="5"/>
    <m/>
    <m/>
    <m/>
    <m/>
    <x v="537"/>
    <m/>
    <m/>
    <n v="0"/>
    <n v="0"/>
    <m/>
    <m/>
    <m/>
    <m/>
    <m/>
    <m/>
    <x v="537"/>
    <m/>
    <m/>
    <m/>
    <n v="2348"/>
    <n v="0.99029945170814004"/>
    <m/>
    <n v="32.46"/>
    <m/>
    <m/>
    <n v="76.216080000000005"/>
  </r>
  <r>
    <x v="0"/>
    <d v="2017-12-07T00:00:00"/>
    <d v="2017-10-01T00:00:00"/>
    <d v="2017-12-31T00:00:00"/>
    <x v="0"/>
    <s v="DAN_Carat_Smirnoff_INT Ted Danson_Seq 3x_10/1-12/31"/>
    <m/>
    <x v="2"/>
    <m/>
    <m/>
    <m/>
    <x v="5"/>
    <m/>
    <m/>
    <m/>
    <m/>
    <x v="529"/>
    <m/>
    <m/>
    <n v="0"/>
    <n v="0"/>
    <m/>
    <m/>
    <m/>
    <m/>
    <m/>
    <m/>
    <x v="529"/>
    <m/>
    <m/>
    <m/>
    <n v="1"/>
    <n v="1"/>
    <m/>
    <n v="32.46"/>
    <m/>
    <m/>
    <n v="3.2460000000000003E-2"/>
  </r>
  <r>
    <x v="0"/>
    <d v="2017-12-10T00:00:00"/>
    <d v="2017-10-01T00:00:00"/>
    <d v="2017-12-31T00:00:00"/>
    <x v="0"/>
    <s v="DAN_Carat_Smirnoff_INT Ted Danson_Seq 3x_10/1-12/31"/>
    <m/>
    <x v="2"/>
    <m/>
    <m/>
    <m/>
    <x v="5"/>
    <m/>
    <m/>
    <m/>
    <m/>
    <x v="529"/>
    <m/>
    <m/>
    <n v="0"/>
    <e v="#DIV/0!"/>
    <m/>
    <m/>
    <m/>
    <m/>
    <m/>
    <m/>
    <x v="529"/>
    <m/>
    <m/>
    <m/>
    <n v="0"/>
    <n v="0"/>
    <m/>
    <n v="32.46"/>
    <m/>
    <m/>
    <n v="0"/>
  </r>
  <r>
    <x v="0"/>
    <d v="2017-12-06T00:00:00"/>
    <d v="2017-10-01T00:00:00"/>
    <d v="2017-12-31T00:00:00"/>
    <x v="0"/>
    <s v="DAN_Carat_Smirnoff_INT Ted Danson_Seq 3x_10/1-12/31"/>
    <m/>
    <x v="9"/>
    <m/>
    <m/>
    <m/>
    <x v="5"/>
    <m/>
    <m/>
    <m/>
    <m/>
    <x v="538"/>
    <m/>
    <m/>
    <n v="4"/>
    <n v="6.1152728940528972E-4"/>
    <m/>
    <m/>
    <m/>
    <m/>
    <m/>
    <m/>
    <x v="538"/>
    <m/>
    <m/>
    <m/>
    <n v="6541"/>
    <n v="0.98672499622869214"/>
    <m/>
    <n v="32.46"/>
    <m/>
    <m/>
    <n v="212.32086000000001"/>
  </r>
  <r>
    <x v="0"/>
    <d v="2017-12-07T00:00:00"/>
    <d v="2017-10-01T00:00:00"/>
    <d v="2017-12-31T00:00:00"/>
    <x v="0"/>
    <s v="DAN_Carat_Smirnoff_INT Ted Danson_Seq 3x_10/1-12/31"/>
    <m/>
    <x v="9"/>
    <m/>
    <m/>
    <m/>
    <x v="5"/>
    <m/>
    <m/>
    <m/>
    <m/>
    <x v="539"/>
    <m/>
    <m/>
    <n v="8"/>
    <n v="4.859972055160683E-4"/>
    <m/>
    <m/>
    <m/>
    <m/>
    <m/>
    <m/>
    <x v="539"/>
    <m/>
    <m/>
    <m/>
    <n v="16461"/>
    <n v="0.99144732879600073"/>
    <m/>
    <n v="32.46"/>
    <m/>
    <m/>
    <n v="534.32406000000003"/>
  </r>
  <r>
    <x v="0"/>
    <d v="2017-12-08T00:00:00"/>
    <d v="2017-10-01T00:00:00"/>
    <d v="2017-12-31T00:00:00"/>
    <x v="0"/>
    <s v="DAN_Carat_Smirnoff_INT Ted Danson_Seq 3x_10/1-12/31"/>
    <m/>
    <x v="9"/>
    <m/>
    <m/>
    <m/>
    <x v="5"/>
    <m/>
    <m/>
    <m/>
    <m/>
    <x v="540"/>
    <m/>
    <m/>
    <n v="4"/>
    <n v="2.5051669067451617E-4"/>
    <m/>
    <m/>
    <m/>
    <m/>
    <m/>
    <m/>
    <x v="540"/>
    <m/>
    <m/>
    <m/>
    <n v="15967"/>
    <n v="0.99106200732418848"/>
    <m/>
    <n v="32.46"/>
    <m/>
    <m/>
    <n v="518.28881999999999"/>
  </r>
  <r>
    <x v="0"/>
    <d v="2017-12-09T00:00:00"/>
    <d v="2017-10-01T00:00:00"/>
    <d v="2017-12-31T00:00:00"/>
    <x v="0"/>
    <s v="DAN_Carat_Smirnoff_INT Ted Danson_Seq 3x_10/1-12/31"/>
    <m/>
    <x v="9"/>
    <m/>
    <m/>
    <m/>
    <x v="5"/>
    <m/>
    <m/>
    <m/>
    <m/>
    <x v="541"/>
    <m/>
    <m/>
    <n v="1"/>
    <n v="6.3963157221440454E-5"/>
    <m/>
    <m/>
    <m/>
    <m/>
    <m/>
    <m/>
    <x v="541"/>
    <m/>
    <m/>
    <m/>
    <n v="15634"/>
    <n v="0.99187920314680877"/>
    <m/>
    <n v="32.46"/>
    <m/>
    <m/>
    <n v="507.47964000000002"/>
  </r>
  <r>
    <x v="0"/>
    <d v="2017-12-10T00:00:00"/>
    <d v="2017-10-01T00:00:00"/>
    <d v="2017-12-31T00:00:00"/>
    <x v="0"/>
    <s v="DAN_Carat_Smirnoff_INT Ted Danson_Seq 3x_10/1-12/31"/>
    <m/>
    <x v="9"/>
    <m/>
    <m/>
    <m/>
    <x v="5"/>
    <m/>
    <m/>
    <m/>
    <m/>
    <x v="542"/>
    <m/>
    <m/>
    <n v="4"/>
    <n v="2.545338848234171E-4"/>
    <m/>
    <m/>
    <m/>
    <m/>
    <m/>
    <m/>
    <x v="542"/>
    <m/>
    <m/>
    <m/>
    <n v="15715"/>
    <n v="0.99154520789955203"/>
    <m/>
    <n v="32.46"/>
    <m/>
    <m/>
    <n v="510.10890000000001"/>
  </r>
  <r>
    <x v="0"/>
    <d v="2017-12-04T00:00:00"/>
    <d v="2017-10-01T00:00:00"/>
    <d v="2017-12-31T00:00:00"/>
    <x v="0"/>
    <s v="DAN_Carat_Smirnoff_INT Ted Danson_Seq 3x_10/1-12/31"/>
    <m/>
    <x v="3"/>
    <m/>
    <m/>
    <m/>
    <x v="8"/>
    <m/>
    <m/>
    <m/>
    <m/>
    <x v="543"/>
    <m/>
    <m/>
    <n v="5"/>
    <n v="7.8076202373516547E-4"/>
    <m/>
    <m/>
    <m/>
    <m/>
    <m/>
    <m/>
    <x v="543"/>
    <m/>
    <m/>
    <m/>
    <n v="6404"/>
    <n v="0.98629293084860614"/>
    <m/>
    <n v="35.71"/>
    <m/>
    <m/>
    <n v="228.68683999999999"/>
  </r>
  <r>
    <x v="0"/>
    <d v="2017-12-05T00:00:00"/>
    <d v="2017-10-01T00:00:00"/>
    <d v="2017-12-31T00:00:00"/>
    <x v="0"/>
    <s v="DAN_Carat_Smirnoff_INT Ted Danson_Seq 3x_10/1-12/31"/>
    <m/>
    <x v="3"/>
    <m/>
    <m/>
    <m/>
    <x v="8"/>
    <m/>
    <m/>
    <m/>
    <m/>
    <x v="544"/>
    <m/>
    <m/>
    <n v="2"/>
    <n v="3.2169856844137045E-4"/>
    <m/>
    <m/>
    <m/>
    <m/>
    <m/>
    <m/>
    <x v="544"/>
    <m/>
    <m/>
    <m/>
    <n v="6217"/>
    <n v="0.99075697211155378"/>
    <m/>
    <n v="35.71"/>
    <m/>
    <m/>
    <n v="222.00907000000001"/>
  </r>
  <r>
    <x v="0"/>
    <d v="2017-12-06T00:00:00"/>
    <d v="2017-10-01T00:00:00"/>
    <d v="2017-12-31T00:00:00"/>
    <x v="0"/>
    <s v="DAN_Carat_Smirnoff_INT Ted Danson_Seq 3x_10/1-12/31"/>
    <m/>
    <x v="3"/>
    <m/>
    <m/>
    <m/>
    <x v="8"/>
    <m/>
    <m/>
    <m/>
    <m/>
    <x v="545"/>
    <m/>
    <m/>
    <n v="0"/>
    <n v="0"/>
    <m/>
    <m/>
    <m/>
    <m/>
    <m/>
    <m/>
    <x v="545"/>
    <m/>
    <m/>
    <m/>
    <n v="601"/>
    <n v="1"/>
    <m/>
    <n v="35.71"/>
    <m/>
    <m/>
    <n v="21.46171"/>
  </r>
  <r>
    <x v="0"/>
    <d v="2017-12-06T00:00:00"/>
    <d v="2017-10-01T00:00:00"/>
    <d v="2017-12-31T00:00:00"/>
    <x v="0"/>
    <s v="DAN_Carat_Smirnoff_INT Ted Danson_Seq 3x_10/1-12/31"/>
    <m/>
    <x v="7"/>
    <m/>
    <m/>
    <m/>
    <x v="8"/>
    <m/>
    <m/>
    <m/>
    <m/>
    <x v="546"/>
    <m/>
    <m/>
    <n v="1"/>
    <n v="4.2753313381787086E-4"/>
    <m/>
    <m/>
    <m/>
    <m/>
    <m/>
    <m/>
    <x v="546"/>
    <m/>
    <m/>
    <m/>
    <n v="2339"/>
    <n v="0.98194794290512177"/>
    <m/>
    <n v="35.71"/>
    <m/>
    <m/>
    <n v="83.525689999999997"/>
  </r>
  <r>
    <x v="0"/>
    <d v="2017-12-07T00:00:00"/>
    <d v="2017-10-01T00:00:00"/>
    <d v="2017-12-31T00:00:00"/>
    <x v="0"/>
    <s v="DAN_Carat_Smirnoff_INT Ted Danson_Seq 3x_10/1-12/31"/>
    <m/>
    <x v="7"/>
    <m/>
    <m/>
    <m/>
    <x v="8"/>
    <m/>
    <m/>
    <m/>
    <m/>
    <x v="12"/>
    <m/>
    <m/>
    <n v="1"/>
    <n v="1.9704433497536947E-4"/>
    <m/>
    <m/>
    <m/>
    <m/>
    <m/>
    <m/>
    <x v="12"/>
    <m/>
    <m/>
    <m/>
    <n v="5075"/>
    <n v="0.9892787524366472"/>
    <m/>
    <n v="35.71"/>
    <m/>
    <m/>
    <n v="181.22825"/>
  </r>
  <r>
    <x v="0"/>
    <d v="2017-12-08T00:00:00"/>
    <d v="2017-10-01T00:00:00"/>
    <d v="2017-12-31T00:00:00"/>
    <x v="0"/>
    <s v="DAN_Carat_Smirnoff_INT Ted Danson_Seq 3x_10/1-12/31"/>
    <m/>
    <x v="7"/>
    <m/>
    <m/>
    <m/>
    <x v="8"/>
    <m/>
    <m/>
    <m/>
    <m/>
    <x v="547"/>
    <m/>
    <m/>
    <n v="2"/>
    <n v="4.0120361083249747E-4"/>
    <m/>
    <m/>
    <m/>
    <m/>
    <m/>
    <m/>
    <x v="547"/>
    <m/>
    <m/>
    <m/>
    <n v="4985"/>
    <n v="0.98595727848101267"/>
    <m/>
    <n v="35.71"/>
    <m/>
    <m/>
    <n v="178.01435000000001"/>
  </r>
  <r>
    <x v="0"/>
    <d v="2017-12-09T00:00:00"/>
    <d v="2017-10-01T00:00:00"/>
    <d v="2017-12-31T00:00:00"/>
    <x v="0"/>
    <s v="DAN_Carat_Smirnoff_INT Ted Danson_Seq 3x_10/1-12/31"/>
    <m/>
    <x v="7"/>
    <m/>
    <m/>
    <m/>
    <x v="8"/>
    <m/>
    <m/>
    <m/>
    <m/>
    <x v="548"/>
    <m/>
    <m/>
    <n v="0"/>
    <n v="0"/>
    <m/>
    <m/>
    <m/>
    <m/>
    <m/>
    <m/>
    <x v="548"/>
    <m/>
    <m/>
    <m/>
    <n v="4983"/>
    <n v="0.99124726477024072"/>
    <m/>
    <n v="35.71"/>
    <m/>
    <m/>
    <n v="177.94292999999999"/>
  </r>
  <r>
    <x v="0"/>
    <d v="2017-12-10T00:00:00"/>
    <d v="2017-10-01T00:00:00"/>
    <d v="2017-12-31T00:00:00"/>
    <x v="0"/>
    <s v="DAN_Carat_Smirnoff_INT Ted Danson_Seq 3x_10/1-12/31"/>
    <m/>
    <x v="7"/>
    <m/>
    <m/>
    <m/>
    <x v="8"/>
    <m/>
    <m/>
    <m/>
    <m/>
    <x v="549"/>
    <m/>
    <m/>
    <n v="2"/>
    <n v="3.9123630672926448E-4"/>
    <m/>
    <m/>
    <m/>
    <m/>
    <m/>
    <m/>
    <x v="549"/>
    <m/>
    <m/>
    <m/>
    <n v="5112"/>
    <n v="0.98954703832752611"/>
    <m/>
    <n v="35.71"/>
    <m/>
    <m/>
    <n v="182.54952000000003"/>
  </r>
  <r>
    <x v="0"/>
    <d v="2017-12-04T00:00:00"/>
    <d v="2017-10-01T00:00:00"/>
    <d v="2017-12-31T00:00:00"/>
    <x v="0"/>
    <s v="DAN_Carat_Smirnoff_INT Ted Danson_Seq 3x_10/1-12/31"/>
    <m/>
    <x v="4"/>
    <m/>
    <m/>
    <m/>
    <x v="9"/>
    <m/>
    <m/>
    <m/>
    <m/>
    <x v="550"/>
    <m/>
    <m/>
    <n v="1"/>
    <n v="1.6548072149594572E-4"/>
    <m/>
    <m/>
    <m/>
    <m/>
    <m/>
    <m/>
    <x v="550"/>
    <m/>
    <m/>
    <m/>
    <n v="6043"/>
    <n v="0.9926084099868594"/>
    <m/>
    <n v="35.71"/>
    <m/>
    <m/>
    <n v="215.79552999999999"/>
  </r>
  <r>
    <x v="0"/>
    <d v="2017-12-05T00:00:00"/>
    <d v="2017-10-01T00:00:00"/>
    <d v="2017-12-31T00:00:00"/>
    <x v="0"/>
    <s v="DAN_Carat_Smirnoff_INT Ted Danson_Seq 3x_10/1-12/31"/>
    <m/>
    <x v="4"/>
    <m/>
    <m/>
    <m/>
    <x v="9"/>
    <m/>
    <m/>
    <m/>
    <m/>
    <x v="551"/>
    <m/>
    <m/>
    <n v="0"/>
    <n v="0"/>
    <m/>
    <m/>
    <m/>
    <m/>
    <m/>
    <m/>
    <x v="551"/>
    <m/>
    <m/>
    <m/>
    <n v="5898"/>
    <n v="0.99276216125231442"/>
    <m/>
    <n v="35.71"/>
    <m/>
    <m/>
    <n v="210.61758"/>
  </r>
  <r>
    <x v="0"/>
    <d v="2017-12-06T00:00:00"/>
    <d v="2017-10-01T00:00:00"/>
    <d v="2017-12-31T00:00:00"/>
    <x v="0"/>
    <s v="DAN_Carat_Smirnoff_INT Ted Danson_Seq 3x_10/1-12/31"/>
    <m/>
    <x v="4"/>
    <m/>
    <m/>
    <m/>
    <x v="9"/>
    <m/>
    <m/>
    <m/>
    <m/>
    <x v="552"/>
    <m/>
    <m/>
    <n v="0"/>
    <n v="0"/>
    <m/>
    <m/>
    <m/>
    <m/>
    <m/>
    <m/>
    <x v="552"/>
    <m/>
    <m/>
    <m/>
    <n v="651"/>
    <n v="0.99693721286370596"/>
    <m/>
    <n v="35.71"/>
    <m/>
    <m/>
    <n v="23.247209999999999"/>
  </r>
  <r>
    <x v="0"/>
    <d v="2017-12-06T00:00:00"/>
    <d v="2017-10-01T00:00:00"/>
    <d v="2017-12-31T00:00:00"/>
    <x v="0"/>
    <s v="DAN_Carat_Smirnoff_INT Ted Danson_Seq 3x_10/1-12/31"/>
    <m/>
    <x v="8"/>
    <m/>
    <m/>
    <m/>
    <x v="9"/>
    <m/>
    <m/>
    <m/>
    <m/>
    <x v="553"/>
    <m/>
    <m/>
    <n v="0"/>
    <n v="0"/>
    <m/>
    <m/>
    <m/>
    <m/>
    <m/>
    <m/>
    <x v="553"/>
    <m/>
    <m/>
    <m/>
    <n v="2213"/>
    <n v="0.99550157444894283"/>
    <m/>
    <n v="35.71"/>
    <m/>
    <m/>
    <n v="79.026229999999998"/>
  </r>
  <r>
    <x v="0"/>
    <d v="2017-12-07T00:00:00"/>
    <d v="2017-10-01T00:00:00"/>
    <d v="2017-12-31T00:00:00"/>
    <x v="0"/>
    <s v="DAN_Carat_Smirnoff_INT Ted Danson_Seq 3x_10/1-12/31"/>
    <m/>
    <x v="8"/>
    <m/>
    <m/>
    <m/>
    <x v="9"/>
    <m/>
    <m/>
    <m/>
    <m/>
    <x v="554"/>
    <m/>
    <m/>
    <n v="1"/>
    <n v="2.0462451401677921E-4"/>
    <m/>
    <m/>
    <m/>
    <m/>
    <m/>
    <m/>
    <x v="554"/>
    <m/>
    <m/>
    <m/>
    <n v="4887"/>
    <n v="0.99551843552658381"/>
    <m/>
    <n v="35.71"/>
    <m/>
    <m/>
    <n v="174.51477000000003"/>
  </r>
  <r>
    <x v="0"/>
    <d v="2017-12-08T00:00:00"/>
    <d v="2017-10-01T00:00:00"/>
    <d v="2017-12-31T00:00:00"/>
    <x v="0"/>
    <s v="DAN_Carat_Smirnoff_INT Ted Danson_Seq 3x_10/1-12/31"/>
    <m/>
    <x v="8"/>
    <m/>
    <m/>
    <m/>
    <x v="9"/>
    <m/>
    <m/>
    <m/>
    <m/>
    <x v="555"/>
    <m/>
    <m/>
    <n v="0"/>
    <n v="0"/>
    <m/>
    <m/>
    <m/>
    <m/>
    <m/>
    <m/>
    <x v="555"/>
    <m/>
    <m/>
    <m/>
    <n v="4819"/>
    <n v="0.99442839455220799"/>
    <m/>
    <n v="35.71"/>
    <m/>
    <m/>
    <n v="172.08649"/>
  </r>
  <r>
    <x v="0"/>
    <d v="2017-12-09T00:00:00"/>
    <d v="2017-10-01T00:00:00"/>
    <d v="2017-12-31T00:00:00"/>
    <x v="0"/>
    <s v="DAN_Carat_Smirnoff_INT Ted Danson_Seq 3x_10/1-12/31"/>
    <m/>
    <x v="8"/>
    <m/>
    <m/>
    <m/>
    <x v="9"/>
    <m/>
    <m/>
    <m/>
    <m/>
    <x v="556"/>
    <m/>
    <m/>
    <n v="1"/>
    <n v="2.0846362309776944E-4"/>
    <m/>
    <m/>
    <m/>
    <m/>
    <m/>
    <m/>
    <x v="556"/>
    <m/>
    <m/>
    <m/>
    <n v="4797"/>
    <n v="0.99626168224299061"/>
    <m/>
    <n v="35.71"/>
    <m/>
    <m/>
    <n v="171.30087"/>
  </r>
  <r>
    <x v="0"/>
    <d v="2017-12-10T00:00:00"/>
    <d v="2017-10-01T00:00:00"/>
    <d v="2017-12-31T00:00:00"/>
    <x v="0"/>
    <s v="DAN_Carat_Smirnoff_INT Ted Danson_Seq 3x_10/1-12/31"/>
    <m/>
    <x v="8"/>
    <m/>
    <m/>
    <m/>
    <x v="9"/>
    <m/>
    <m/>
    <m/>
    <m/>
    <x v="557"/>
    <m/>
    <m/>
    <n v="0"/>
    <n v="0"/>
    <m/>
    <m/>
    <m/>
    <m/>
    <m/>
    <m/>
    <x v="557"/>
    <m/>
    <m/>
    <m/>
    <n v="4930"/>
    <n v="0.99415204678362568"/>
    <m/>
    <n v="35.71"/>
    <m/>
    <m/>
    <n v="176.05030000000002"/>
  </r>
  <r>
    <x v="0"/>
    <d v="2017-12-04T00:00:00"/>
    <d v="2017-10-01T00:00:00"/>
    <d v="2017-12-31T00:00:00"/>
    <x v="0"/>
    <s v="DAN_Carat_Smirnoff_INT Ted Danson_Seq 3x_10/1-12/31"/>
    <m/>
    <x v="2"/>
    <m/>
    <m/>
    <m/>
    <x v="2"/>
    <m/>
    <m/>
    <m/>
    <m/>
    <x v="558"/>
    <m/>
    <m/>
    <n v="1"/>
    <n v="1.7117425539198904E-4"/>
    <m/>
    <m/>
    <m/>
    <m/>
    <m/>
    <m/>
    <x v="558"/>
    <m/>
    <m/>
    <m/>
    <n v="5842"/>
    <n v="0.99353741496598635"/>
    <m/>
    <n v="35.71"/>
    <m/>
    <m/>
    <n v="208.61781999999999"/>
  </r>
  <r>
    <x v="0"/>
    <d v="2017-12-05T00:00:00"/>
    <d v="2017-10-01T00:00:00"/>
    <d v="2017-12-31T00:00:00"/>
    <x v="0"/>
    <s v="DAN_Carat_Smirnoff_INT Ted Danson_Seq 3x_10/1-12/31"/>
    <m/>
    <x v="2"/>
    <m/>
    <m/>
    <m/>
    <x v="2"/>
    <m/>
    <m/>
    <m/>
    <m/>
    <x v="559"/>
    <m/>
    <m/>
    <n v="1"/>
    <n v="1.7442874585731728E-4"/>
    <m/>
    <m/>
    <m/>
    <m/>
    <m/>
    <m/>
    <x v="559"/>
    <m/>
    <m/>
    <m/>
    <n v="5733"/>
    <n v="0.99272727272727268"/>
    <m/>
    <n v="35.71"/>
    <m/>
    <m/>
    <n v="204.72542999999999"/>
  </r>
  <r>
    <x v="0"/>
    <d v="2017-12-06T00:00:00"/>
    <d v="2017-10-01T00:00:00"/>
    <d v="2017-12-31T00:00:00"/>
    <x v="0"/>
    <s v="DAN_Carat_Smirnoff_INT Ted Danson_Seq 3x_10/1-12/31"/>
    <m/>
    <x v="2"/>
    <m/>
    <m/>
    <m/>
    <x v="2"/>
    <m/>
    <m/>
    <m/>
    <m/>
    <x v="560"/>
    <m/>
    <m/>
    <n v="0"/>
    <n v="0"/>
    <m/>
    <m/>
    <m/>
    <m/>
    <m/>
    <m/>
    <x v="560"/>
    <m/>
    <m/>
    <m/>
    <n v="650"/>
    <n v="0.98934550989345504"/>
    <m/>
    <n v="35.71"/>
    <m/>
    <m/>
    <n v="23.211500000000001"/>
  </r>
  <r>
    <x v="0"/>
    <d v="2017-12-06T00:00:00"/>
    <d v="2017-10-01T00:00:00"/>
    <d v="2017-12-31T00:00:00"/>
    <x v="0"/>
    <s v="DAN_Carat_Smirnoff_INT Ted Danson_Seq 3x_10/1-12/31"/>
    <m/>
    <x v="9"/>
    <m/>
    <m/>
    <m/>
    <x v="2"/>
    <m/>
    <m/>
    <m/>
    <m/>
    <x v="561"/>
    <m/>
    <m/>
    <n v="0"/>
    <n v="0"/>
    <m/>
    <m/>
    <m/>
    <m/>
    <m/>
    <m/>
    <x v="561"/>
    <m/>
    <m/>
    <m/>
    <n v="2085"/>
    <n v="0.98955861414333179"/>
    <m/>
    <n v="35.71"/>
    <m/>
    <m/>
    <n v="74.45535000000001"/>
  </r>
  <r>
    <x v="0"/>
    <d v="2017-12-07T00:00:00"/>
    <d v="2017-10-01T00:00:00"/>
    <d v="2017-12-31T00:00:00"/>
    <x v="0"/>
    <s v="DAN_Carat_Smirnoff_INT Ted Danson_Seq 3x_10/1-12/31"/>
    <m/>
    <x v="9"/>
    <m/>
    <m/>
    <m/>
    <x v="2"/>
    <m/>
    <m/>
    <m/>
    <m/>
    <x v="562"/>
    <m/>
    <m/>
    <n v="1"/>
    <n v="2.1556369907307609E-4"/>
    <m/>
    <m/>
    <m/>
    <m/>
    <m/>
    <m/>
    <x v="562"/>
    <m/>
    <m/>
    <m/>
    <n v="4639"/>
    <n v="0.99442658092175773"/>
    <m/>
    <n v="35.71"/>
    <m/>
    <m/>
    <n v="165.65869000000001"/>
  </r>
  <r>
    <x v="0"/>
    <d v="2017-12-08T00:00:00"/>
    <d v="2017-10-01T00:00:00"/>
    <d v="2017-12-31T00:00:00"/>
    <x v="0"/>
    <s v="DAN_Carat_Smirnoff_INT Ted Danson_Seq 3x_10/1-12/31"/>
    <m/>
    <x v="9"/>
    <m/>
    <m/>
    <m/>
    <x v="2"/>
    <m/>
    <m/>
    <m/>
    <m/>
    <x v="563"/>
    <m/>
    <m/>
    <n v="0"/>
    <n v="0"/>
    <m/>
    <m/>
    <m/>
    <m/>
    <m/>
    <m/>
    <x v="563"/>
    <m/>
    <m/>
    <m/>
    <n v="4541"/>
    <n v="0.99517861056322598"/>
    <m/>
    <n v="35.71"/>
    <m/>
    <m/>
    <n v="162.15911000000003"/>
  </r>
  <r>
    <x v="0"/>
    <d v="2017-12-09T00:00:00"/>
    <d v="2017-10-01T00:00:00"/>
    <d v="2017-12-31T00:00:00"/>
    <x v="0"/>
    <s v="DAN_Carat_Smirnoff_INT Ted Danson_Seq 3x_10/1-12/31"/>
    <m/>
    <x v="9"/>
    <m/>
    <m/>
    <m/>
    <x v="2"/>
    <m/>
    <m/>
    <m/>
    <m/>
    <x v="564"/>
    <m/>
    <m/>
    <n v="0"/>
    <n v="0"/>
    <m/>
    <m/>
    <m/>
    <m/>
    <m/>
    <m/>
    <x v="564"/>
    <m/>
    <m/>
    <m/>
    <n v="4512"/>
    <n v="0.99624641201148156"/>
    <m/>
    <n v="35.71"/>
    <m/>
    <m/>
    <n v="161.12351999999998"/>
  </r>
  <r>
    <x v="0"/>
    <d v="2017-12-10T00:00:00"/>
    <d v="2017-10-01T00:00:00"/>
    <d v="2017-12-31T00:00:00"/>
    <x v="0"/>
    <s v="DAN_Carat_Smirnoff_INT Ted Danson_Seq 3x_10/1-12/31"/>
    <m/>
    <x v="9"/>
    <m/>
    <m/>
    <m/>
    <x v="2"/>
    <m/>
    <m/>
    <m/>
    <m/>
    <x v="565"/>
    <m/>
    <m/>
    <n v="0"/>
    <n v="0"/>
    <m/>
    <m/>
    <m/>
    <m/>
    <m/>
    <m/>
    <x v="565"/>
    <m/>
    <m/>
    <m/>
    <n v="4686"/>
    <n v="0.99532710280373837"/>
    <m/>
    <n v="35.71"/>
    <m/>
    <m/>
    <n v="167.33706000000001"/>
  </r>
  <r>
    <x v="0"/>
    <d v="2017-12-04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1"/>
    <n v="7.6765609007164786E-4"/>
    <m/>
    <m/>
    <m/>
    <m/>
    <m/>
    <m/>
    <x v="0"/>
    <m/>
    <m/>
    <m/>
    <n v="27356"/>
    <m/>
    <m/>
    <n v="6.17"/>
    <m/>
    <m/>
    <n v="168.78652"/>
  </r>
  <r>
    <x v="0"/>
    <d v="2017-12-05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6"/>
    <n v="5.8834344548630265E-4"/>
    <m/>
    <m/>
    <m/>
    <m/>
    <m/>
    <m/>
    <x v="0"/>
    <m/>
    <m/>
    <m/>
    <n v="27195"/>
    <m/>
    <m/>
    <n v="6.17"/>
    <m/>
    <m/>
    <n v="167.79315"/>
  </r>
  <r>
    <x v="0"/>
    <d v="2017-12-06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2"/>
    <n v="2.7386005751061206E-4"/>
    <m/>
    <m/>
    <m/>
    <m/>
    <m/>
    <m/>
    <x v="0"/>
    <m/>
    <m/>
    <m/>
    <n v="7303"/>
    <m/>
    <m/>
    <n v="6.17"/>
    <m/>
    <m/>
    <n v="45.059510000000003"/>
  </r>
  <r>
    <x v="0"/>
    <d v="2017-12-07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7"/>
    <n v="5.1622418879056046E-4"/>
    <m/>
    <m/>
    <m/>
    <m/>
    <m/>
    <m/>
    <x v="0"/>
    <m/>
    <m/>
    <m/>
    <n v="13560"/>
    <m/>
    <m/>
    <n v="6.17"/>
    <m/>
    <m/>
    <n v="83.665199999999999"/>
  </r>
  <r>
    <x v="0"/>
    <d v="2017-12-08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6"/>
    <n v="6.8422853232979813E-4"/>
    <m/>
    <m/>
    <m/>
    <m/>
    <m/>
    <m/>
    <x v="0"/>
    <m/>
    <m/>
    <m/>
    <n v="23384"/>
    <m/>
    <m/>
    <n v="6.17"/>
    <m/>
    <m/>
    <n v="144.27928"/>
  </r>
  <r>
    <x v="0"/>
    <d v="2017-12-09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2"/>
    <n v="6.1795149080797157E-4"/>
    <m/>
    <m/>
    <m/>
    <m/>
    <m/>
    <m/>
    <x v="0"/>
    <m/>
    <m/>
    <m/>
    <n v="19419"/>
    <m/>
    <m/>
    <n v="6.17"/>
    <m/>
    <m/>
    <n v="119.81523"/>
  </r>
  <r>
    <x v="0"/>
    <d v="2017-12-10T00:00:00"/>
    <d v="2017-10-01T00:00:00"/>
    <d v="2017-12-31T00:00:00"/>
    <x v="0"/>
    <s v="DAN_Carat_Smirnoff_INT Ted Danson_Seq 3x_10/1-12/31"/>
    <m/>
    <x v="0"/>
    <m/>
    <m/>
    <m/>
    <x v="0"/>
    <m/>
    <m/>
    <m/>
    <m/>
    <x v="0"/>
    <m/>
    <m/>
    <n v="14"/>
    <n v="5.8724832214765096E-4"/>
    <m/>
    <m/>
    <m/>
    <m/>
    <m/>
    <m/>
    <x v="0"/>
    <m/>
    <m/>
    <m/>
    <n v="23840"/>
    <m/>
    <m/>
    <n v="6.17"/>
    <m/>
    <m/>
    <n v="147.09279999999998"/>
  </r>
  <r>
    <x v="0"/>
    <d v="2017-12-04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4"/>
    <n v="5.7884726701397501E-4"/>
    <m/>
    <m/>
    <m/>
    <m/>
    <m/>
    <m/>
    <x v="0"/>
    <m/>
    <m/>
    <m/>
    <n v="24186"/>
    <m/>
    <m/>
    <n v="7.4"/>
    <m/>
    <m/>
    <n v="178.97639999999998"/>
  </r>
  <r>
    <x v="0"/>
    <d v="2017-12-05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19"/>
    <n v="7.7942322681215901E-4"/>
    <m/>
    <m/>
    <m/>
    <m/>
    <m/>
    <m/>
    <x v="0"/>
    <m/>
    <m/>
    <m/>
    <n v="24377"/>
    <m/>
    <m/>
    <n v="7.4"/>
    <m/>
    <m/>
    <n v="180.38980000000001"/>
  </r>
  <r>
    <x v="0"/>
    <d v="2017-12-06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2"/>
    <n v="9.8473658296405718E-4"/>
    <m/>
    <m/>
    <m/>
    <m/>
    <m/>
    <m/>
    <x v="0"/>
    <m/>
    <m/>
    <m/>
    <n v="2031"/>
    <m/>
    <m/>
    <n v="7.4"/>
    <m/>
    <m/>
    <n v="15.029400000000001"/>
  </r>
  <r>
    <x v="0"/>
    <d v="2017-12-07T00:00:00"/>
    <d v="2017-10-01T00:00:00"/>
    <d v="2017-12-31T00:00:00"/>
    <x v="0"/>
    <s v="DAN_Carat_Smirnoff_INT Ted Danson_Seq 3x_10/1-12/31"/>
    <m/>
    <x v="1"/>
    <m/>
    <m/>
    <m/>
    <x v="6"/>
    <m/>
    <m/>
    <m/>
    <m/>
    <x v="0"/>
    <m/>
    <m/>
    <n v="0"/>
    <e v="#DIV/0!"/>
    <m/>
    <m/>
    <m/>
    <m/>
    <m/>
    <m/>
    <x v="0"/>
    <m/>
    <m/>
    <m/>
    <n v="0"/>
    <m/>
    <m/>
    <n v="7.4"/>
    <m/>
    <m/>
    <n v="0"/>
  </r>
  <r>
    <x v="0"/>
    <d v="2017-12-06T00:00:00"/>
    <d v="2017-10-01T00:00:00"/>
    <d v="2017-12-31T00:00:00"/>
    <x v="0"/>
    <s v="DAN_Carat_Smirnoff_INT Ted Danson_Seq 3x_10/1-12/31"/>
    <m/>
    <x v="10"/>
    <m/>
    <m/>
    <m/>
    <x v="6"/>
    <m/>
    <m/>
    <m/>
    <m/>
    <x v="0"/>
    <m/>
    <m/>
    <n v="9"/>
    <n v="1.053001053001053E-3"/>
    <m/>
    <m/>
    <m/>
    <m/>
    <m/>
    <m/>
    <x v="0"/>
    <m/>
    <m/>
    <m/>
    <n v="8547"/>
    <m/>
    <m/>
    <n v="7.4"/>
    <m/>
    <m/>
    <n v="63.247800000000005"/>
  </r>
  <r>
    <x v="0"/>
    <d v="2017-12-07T00:00:00"/>
    <d v="2017-10-01T00:00:00"/>
    <d v="2017-12-31T00:00:00"/>
    <x v="0"/>
    <s v="DAN_Carat_Smirnoff_INT Ted Danson_Seq 3x_10/1-12/31"/>
    <m/>
    <x v="10"/>
    <m/>
    <m/>
    <m/>
    <x v="6"/>
    <m/>
    <m/>
    <m/>
    <m/>
    <x v="0"/>
    <m/>
    <m/>
    <n v="14"/>
    <n v="7.0028011204481793E-4"/>
    <m/>
    <m/>
    <m/>
    <m/>
    <m/>
    <m/>
    <x v="0"/>
    <m/>
    <m/>
    <m/>
    <n v="19992"/>
    <m/>
    <m/>
    <n v="7.4"/>
    <m/>
    <m/>
    <n v="147.94080000000002"/>
  </r>
  <r>
    <x v="0"/>
    <d v="2017-12-08T00:00:00"/>
    <d v="2017-10-01T00:00:00"/>
    <d v="2017-12-31T00:00:00"/>
    <x v="0"/>
    <s v="DAN_Carat_Smirnoff_INT Ted Danson_Seq 3x_10/1-12/31"/>
    <m/>
    <x v="10"/>
    <m/>
    <m/>
    <m/>
    <x v="6"/>
    <m/>
    <m/>
    <m/>
    <m/>
    <x v="0"/>
    <m/>
    <m/>
    <n v="10"/>
    <n v="5.0037528146109581E-4"/>
    <m/>
    <m/>
    <m/>
    <m/>
    <m/>
    <m/>
    <x v="0"/>
    <m/>
    <m/>
    <m/>
    <n v="19985"/>
    <m/>
    <m/>
    <n v="7.4"/>
    <m/>
    <m/>
    <n v="147.88900000000001"/>
  </r>
  <r>
    <x v="0"/>
    <d v="2017-12-09T00:00:00"/>
    <d v="2017-10-01T00:00:00"/>
    <d v="2017-12-31T00:00:00"/>
    <x v="0"/>
    <s v="DAN_Carat_Smirnoff_INT Ted Danson_Seq 3x_10/1-12/31"/>
    <m/>
    <x v="10"/>
    <m/>
    <m/>
    <m/>
    <x v="6"/>
    <m/>
    <m/>
    <m/>
    <m/>
    <x v="0"/>
    <m/>
    <m/>
    <n v="13"/>
    <n v="6.2920478195634285E-4"/>
    <m/>
    <m/>
    <m/>
    <m/>
    <m/>
    <m/>
    <x v="0"/>
    <m/>
    <m/>
    <m/>
    <n v="20661"/>
    <m/>
    <m/>
    <n v="7.4"/>
    <m/>
    <m/>
    <n v="152.8914"/>
  </r>
  <r>
    <x v="0"/>
    <d v="2017-12-10T00:00:00"/>
    <d v="2017-10-01T00:00:00"/>
    <d v="2017-12-31T00:00:00"/>
    <x v="0"/>
    <s v="DAN_Carat_Smirnoff_INT Ted Danson_Seq 3x_10/1-12/31"/>
    <m/>
    <x v="10"/>
    <m/>
    <m/>
    <m/>
    <x v="6"/>
    <m/>
    <m/>
    <m/>
    <m/>
    <x v="0"/>
    <m/>
    <m/>
    <n v="10"/>
    <n v="5.2323147760569271E-4"/>
    <m/>
    <m/>
    <m/>
    <m/>
    <m/>
    <m/>
    <x v="0"/>
    <m/>
    <m/>
    <m/>
    <n v="19112"/>
    <m/>
    <m/>
    <n v="7.4"/>
    <m/>
    <m/>
    <n v="141.42880000000002"/>
  </r>
  <r>
    <x v="0"/>
    <d v="2017-12-04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2"/>
    <n v="2.9248318221702252E-4"/>
    <m/>
    <m/>
    <m/>
    <m/>
    <m/>
    <m/>
    <x v="0"/>
    <m/>
    <m/>
    <m/>
    <n v="6838"/>
    <m/>
    <m/>
    <n v="8.14"/>
    <m/>
    <m/>
    <n v="55.661320000000003"/>
  </r>
  <r>
    <x v="0"/>
    <d v="2017-12-05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6625"/>
    <m/>
    <m/>
    <n v="8.14"/>
    <m/>
    <m/>
    <n v="53.927500000000009"/>
  </r>
  <r>
    <x v="0"/>
    <d v="2017-12-06T00:00:00"/>
    <d v="2017-10-01T00:00:00"/>
    <d v="2017-12-31T00:00:00"/>
    <x v="0"/>
    <s v="DAN_Carat_Smirnoff_INT Ted Danson_Seq 3x_10/1-12/31"/>
    <m/>
    <x v="1"/>
    <m/>
    <m/>
    <m/>
    <x v="1"/>
    <m/>
    <m/>
    <m/>
    <m/>
    <x v="0"/>
    <m/>
    <m/>
    <n v="0"/>
    <n v="0"/>
    <m/>
    <m/>
    <m/>
    <m/>
    <m/>
    <m/>
    <x v="0"/>
    <m/>
    <m/>
    <m/>
    <n v="638"/>
    <m/>
    <m/>
    <n v="8.14"/>
    <m/>
    <m/>
    <n v="5.1933200000000008"/>
  </r>
  <r>
    <x v="0"/>
    <d v="2017-12-06T00:00:00"/>
    <d v="2017-10-01T00:00:00"/>
    <d v="2017-12-31T00:00:00"/>
    <x v="0"/>
    <s v="DAN_Carat_Smirnoff_INT Ted Danson_Seq 3x_10/1-12/31"/>
    <m/>
    <x v="10"/>
    <m/>
    <m/>
    <m/>
    <x v="1"/>
    <m/>
    <m/>
    <m/>
    <m/>
    <x v="0"/>
    <m/>
    <m/>
    <n v="4"/>
    <n v="1.5866719555731853E-3"/>
    <m/>
    <m/>
    <m/>
    <m/>
    <m/>
    <m/>
    <x v="0"/>
    <m/>
    <m/>
    <m/>
    <n v="2521"/>
    <m/>
    <m/>
    <n v="8.14"/>
    <m/>
    <m/>
    <n v="20.520940000000003"/>
  </r>
  <r>
    <x v="0"/>
    <d v="2017-12-07T00:00:00"/>
    <d v="2017-10-01T00:00:00"/>
    <d v="2017-12-31T00:00:00"/>
    <x v="0"/>
    <s v="DAN_Carat_Smirnoff_INT Ted Danson_Seq 3x_10/1-12/31"/>
    <m/>
    <x v="10"/>
    <m/>
    <m/>
    <m/>
    <x v="1"/>
    <m/>
    <m/>
    <m/>
    <m/>
    <x v="0"/>
    <m/>
    <m/>
    <n v="0"/>
    <n v="0"/>
    <m/>
    <m/>
    <m/>
    <m/>
    <m/>
    <m/>
    <x v="0"/>
    <m/>
    <m/>
    <m/>
    <n v="5391"/>
    <m/>
    <m/>
    <n v="8.14"/>
    <m/>
    <m/>
    <n v="43.882740000000005"/>
  </r>
  <r>
    <x v="0"/>
    <d v="2017-12-08T00:00:00"/>
    <d v="2017-10-01T00:00:00"/>
    <d v="2017-12-31T00:00:00"/>
    <x v="0"/>
    <s v="DAN_Carat_Smirnoff_INT Ted Danson_Seq 3x_10/1-12/31"/>
    <m/>
    <x v="10"/>
    <m/>
    <m/>
    <m/>
    <x v="1"/>
    <m/>
    <m/>
    <m/>
    <m/>
    <x v="0"/>
    <m/>
    <m/>
    <n v="2"/>
    <n v="3.7800037800037799E-4"/>
    <m/>
    <m/>
    <m/>
    <m/>
    <m/>
    <m/>
    <x v="0"/>
    <m/>
    <m/>
    <m/>
    <n v="5291"/>
    <m/>
    <m/>
    <n v="8.14"/>
    <m/>
    <m/>
    <n v="43.068740000000005"/>
  </r>
  <r>
    <x v="0"/>
    <d v="2017-12-09T00:00:00"/>
    <d v="2017-10-01T00:00:00"/>
    <d v="2017-12-31T00:00:00"/>
    <x v="0"/>
    <s v="DAN_Carat_Smirnoff_INT Ted Danson_Seq 3x_10/1-12/31"/>
    <m/>
    <x v="10"/>
    <m/>
    <m/>
    <m/>
    <x v="1"/>
    <m/>
    <m/>
    <m/>
    <m/>
    <x v="0"/>
    <m/>
    <m/>
    <n v="0"/>
    <n v="0"/>
    <m/>
    <m/>
    <m/>
    <m/>
    <m/>
    <m/>
    <x v="0"/>
    <m/>
    <m/>
    <m/>
    <n v="5286"/>
    <m/>
    <m/>
    <n v="8.14"/>
    <m/>
    <m/>
    <n v="43.028040000000004"/>
  </r>
  <r>
    <x v="0"/>
    <d v="2017-12-10T00:00:00"/>
    <d v="2017-10-01T00:00:00"/>
    <d v="2017-12-31T00:00:00"/>
    <x v="0"/>
    <s v="DAN_Carat_Smirnoff_INT Ted Danson_Seq 3x_10/1-12/31"/>
    <m/>
    <x v="10"/>
    <m/>
    <m/>
    <m/>
    <x v="1"/>
    <m/>
    <m/>
    <m/>
    <m/>
    <x v="0"/>
    <m/>
    <m/>
    <n v="0"/>
    <n v="0"/>
    <m/>
    <m/>
    <m/>
    <m/>
    <m/>
    <m/>
    <x v="0"/>
    <m/>
    <m/>
    <m/>
    <n v="5423"/>
    <m/>
    <m/>
    <n v="8.14"/>
    <m/>
    <m/>
    <n v="44.143219999999999"/>
  </r>
  <r>
    <x v="0"/>
    <d v="2017-12-11T00:00:00"/>
    <d v="2017-10-01T00:00:00"/>
    <d v="2017-12-31T00:00:00"/>
    <x v="0"/>
    <s v="DAN_Carat_Smirnoff_INT Ted Danson_Seq 3x_10/1-12/31"/>
    <m/>
    <x v="11"/>
    <m/>
    <m/>
    <m/>
    <x v="7"/>
    <m/>
    <m/>
    <m/>
    <m/>
    <x v="566"/>
    <m/>
    <m/>
    <n v="33"/>
    <n v="7.7934959733604134E-4"/>
    <m/>
    <m/>
    <m/>
    <m/>
    <m/>
    <m/>
    <x v="566"/>
    <m/>
    <m/>
    <m/>
    <n v="42343"/>
    <n v="0.98570663686942761"/>
    <m/>
    <n v="27.05"/>
    <m/>
    <m/>
    <n v="1145.3781500000002"/>
  </r>
  <r>
    <x v="0"/>
    <d v="2017-12-12T00:00:00"/>
    <d v="2017-10-01T00:00:00"/>
    <d v="2017-12-31T00:00:00"/>
    <x v="0"/>
    <s v="DAN_Carat_Smirnoff_INT Ted Danson_Seq 3x_10/1-12/31"/>
    <m/>
    <x v="11"/>
    <m/>
    <m/>
    <m/>
    <x v="7"/>
    <m/>
    <m/>
    <m/>
    <m/>
    <x v="567"/>
    <m/>
    <m/>
    <n v="37"/>
    <n v="5.8921888685404893E-4"/>
    <m/>
    <m/>
    <m/>
    <m/>
    <m/>
    <m/>
    <x v="567"/>
    <m/>
    <m/>
    <m/>
    <n v="62795"/>
    <n v="0.98461803813346715"/>
    <m/>
    <n v="27.05"/>
    <m/>
    <m/>
    <n v="1698.60475"/>
  </r>
  <r>
    <x v="0"/>
    <d v="2017-12-13T00:00:00"/>
    <d v="2017-10-01T00:00:00"/>
    <d v="2017-12-31T00:00:00"/>
    <x v="0"/>
    <s v="DAN_Carat_Smirnoff_INT Ted Danson_Seq 3x_10/1-12/31"/>
    <m/>
    <x v="11"/>
    <m/>
    <m/>
    <m/>
    <x v="7"/>
    <m/>
    <m/>
    <m/>
    <m/>
    <x v="568"/>
    <m/>
    <m/>
    <n v="21"/>
    <n v="6.5934065934065934E-4"/>
    <m/>
    <m/>
    <m/>
    <m/>
    <m/>
    <m/>
    <x v="568"/>
    <m/>
    <m/>
    <m/>
    <n v="31850"/>
    <n v="0.98487893874269461"/>
    <m/>
    <n v="27.05"/>
    <m/>
    <m/>
    <n v="861.54250000000002"/>
  </r>
  <r>
    <x v="0"/>
    <d v="2017-12-14T00:00:00"/>
    <d v="2017-10-01T00:00:00"/>
    <d v="2017-12-31T00:00:00"/>
    <x v="0"/>
    <s v="DAN_Carat_Smirnoff_INT Ted Danson_Seq 3x_10/1-12/31"/>
    <m/>
    <x v="11"/>
    <m/>
    <m/>
    <m/>
    <x v="7"/>
    <m/>
    <m/>
    <m/>
    <m/>
    <x v="569"/>
    <m/>
    <m/>
    <n v="10"/>
    <n v="5.9520266650794592E-4"/>
    <m/>
    <m/>
    <m/>
    <m/>
    <m/>
    <m/>
    <x v="569"/>
    <m/>
    <m/>
    <m/>
    <n v="16801"/>
    <n v="0.98245716624758783"/>
    <m/>
    <n v="27.05"/>
    <m/>
    <m/>
    <n v="454.46704999999997"/>
  </r>
  <r>
    <x v="0"/>
    <d v="2017-12-15T00:00:00"/>
    <d v="2017-10-01T00:00:00"/>
    <d v="2017-12-31T00:00:00"/>
    <x v="0"/>
    <s v="DAN_Carat_Smirnoff_INT Ted Danson_Seq 3x_10/1-12/31"/>
    <m/>
    <x v="11"/>
    <m/>
    <m/>
    <m/>
    <x v="7"/>
    <m/>
    <m/>
    <m/>
    <m/>
    <x v="570"/>
    <m/>
    <m/>
    <n v="10"/>
    <n v="8.9597706298718757E-4"/>
    <m/>
    <m/>
    <m/>
    <m/>
    <m/>
    <m/>
    <x v="570"/>
    <m/>
    <m/>
    <m/>
    <n v="11161"/>
    <n v="0.98421516754850091"/>
    <m/>
    <n v="27.05"/>
    <m/>
    <m/>
    <n v="301.90504999999996"/>
  </r>
  <r>
    <x v="0"/>
    <d v="2017-12-16T00:00:00"/>
    <d v="2017-10-01T00:00:00"/>
    <d v="2017-12-31T00:00:00"/>
    <x v="0"/>
    <s v="DAN_Carat_Smirnoff_INT Ted Danson_Seq 3x_10/1-12/31"/>
    <m/>
    <x v="11"/>
    <m/>
    <m/>
    <m/>
    <x v="7"/>
    <m/>
    <m/>
    <m/>
    <m/>
    <x v="571"/>
    <m/>
    <m/>
    <n v="14"/>
    <n v="5.9221658206429781E-4"/>
    <m/>
    <m/>
    <m/>
    <m/>
    <m/>
    <m/>
    <x v="571"/>
    <m/>
    <m/>
    <m/>
    <n v="23640"/>
    <n v="0.98788132051817801"/>
    <m/>
    <n v="27.05"/>
    <m/>
    <m/>
    <n v="639.46199999999999"/>
  </r>
  <r>
    <x v="0"/>
    <d v="2017-12-17T00:00:00"/>
    <d v="2017-10-01T00:00:00"/>
    <d v="2017-12-31T00:00:00"/>
    <x v="0"/>
    <s v="DAN_Carat_Smirnoff_INT Ted Danson_Seq 3x_10/1-12/31"/>
    <m/>
    <x v="11"/>
    <m/>
    <m/>
    <m/>
    <x v="7"/>
    <m/>
    <m/>
    <m/>
    <m/>
    <x v="572"/>
    <m/>
    <m/>
    <n v="19"/>
    <n v="8.0094427114071323E-4"/>
    <m/>
    <m/>
    <m/>
    <m/>
    <m/>
    <m/>
    <x v="572"/>
    <m/>
    <m/>
    <m/>
    <n v="23722"/>
    <n v="0.98677204658901829"/>
    <m/>
    <n v="27.05"/>
    <m/>
    <m/>
    <n v="641.68009999999992"/>
  </r>
  <r>
    <x v="0"/>
    <d v="2017-12-11T00:00:00"/>
    <d v="2017-10-01T00:00:00"/>
    <d v="2017-12-31T00:00:00"/>
    <x v="0"/>
    <s v="DAN_Carat_Smirnoff_INT Ted Danson_Seq 3x_10/1-12/31"/>
    <m/>
    <x v="11"/>
    <m/>
    <m/>
    <m/>
    <x v="7"/>
    <m/>
    <m/>
    <m/>
    <m/>
    <x v="573"/>
    <m/>
    <m/>
    <n v="18"/>
    <n v="3.3349390447252381E-4"/>
    <m/>
    <m/>
    <m/>
    <m/>
    <m/>
    <m/>
    <x v="573"/>
    <m/>
    <m/>
    <m/>
    <n v="53974"/>
    <n v="0.98973117688047818"/>
    <m/>
    <n v="27.05"/>
    <m/>
    <m/>
    <n v="1459.9966999999999"/>
  </r>
  <r>
    <x v="0"/>
    <d v="2017-12-12T00:00:00"/>
    <d v="2017-10-01T00:00:00"/>
    <d v="2017-12-31T00:00:00"/>
    <x v="0"/>
    <s v="DAN_Carat_Smirnoff_INT Ted Danson_Seq 3x_10/1-12/31"/>
    <m/>
    <x v="11"/>
    <m/>
    <m/>
    <m/>
    <x v="7"/>
    <m/>
    <m/>
    <m/>
    <m/>
    <x v="574"/>
    <m/>
    <m/>
    <n v="38"/>
    <n v="3.6840982684738141E-4"/>
    <m/>
    <m/>
    <m/>
    <m/>
    <m/>
    <m/>
    <x v="574"/>
    <m/>
    <m/>
    <m/>
    <n v="103146"/>
    <n v="0.99090236615334359"/>
    <m/>
    <n v="27.05"/>
    <m/>
    <m/>
    <n v="2790.0993000000003"/>
  </r>
  <r>
    <x v="0"/>
    <d v="2017-12-13T00:00:00"/>
    <d v="2017-10-01T00:00:00"/>
    <d v="2017-12-31T00:00:00"/>
    <x v="0"/>
    <s v="DAN_Carat_Smirnoff_INT Ted Danson_Seq 3x_10/1-12/31"/>
    <m/>
    <x v="11"/>
    <m/>
    <m/>
    <m/>
    <x v="7"/>
    <m/>
    <m/>
    <m/>
    <m/>
    <x v="575"/>
    <m/>
    <m/>
    <n v="28"/>
    <n v="6.9919592468661038E-4"/>
    <m/>
    <m/>
    <m/>
    <m/>
    <m/>
    <m/>
    <x v="575"/>
    <m/>
    <m/>
    <m/>
    <n v="40046"/>
    <n v="0.98940086473131561"/>
    <m/>
    <n v="27.05"/>
    <m/>
    <m/>
    <n v="1083.2443000000001"/>
  </r>
  <r>
    <x v="0"/>
    <d v="2017-12-14T00:00:00"/>
    <d v="2017-10-01T00:00:00"/>
    <d v="2017-12-31T00:00:00"/>
    <x v="0"/>
    <s v="DAN_Carat_Smirnoff_INT Ted Danson_Seq 3x_10/1-12/31"/>
    <m/>
    <x v="11"/>
    <m/>
    <m/>
    <m/>
    <x v="7"/>
    <m/>
    <m/>
    <m/>
    <m/>
    <x v="576"/>
    <m/>
    <m/>
    <n v="13"/>
    <n v="7.0251283436908942E-4"/>
    <m/>
    <m/>
    <m/>
    <m/>
    <m/>
    <m/>
    <x v="576"/>
    <m/>
    <m/>
    <m/>
    <n v="18505"/>
    <n v="0.98719658575620162"/>
    <m/>
    <n v="27.05"/>
    <m/>
    <m/>
    <n v="500.56025"/>
  </r>
  <r>
    <x v="0"/>
    <d v="2017-12-15T00:00:00"/>
    <d v="2017-10-01T00:00:00"/>
    <d v="2017-12-31T00:00:00"/>
    <x v="0"/>
    <s v="DAN_Carat_Smirnoff_INT Ted Danson_Seq 3x_10/1-12/31"/>
    <m/>
    <x v="11"/>
    <m/>
    <m/>
    <m/>
    <x v="7"/>
    <m/>
    <m/>
    <m/>
    <m/>
    <x v="577"/>
    <m/>
    <m/>
    <n v="10"/>
    <n v="7.9891347767036827E-4"/>
    <m/>
    <m/>
    <m/>
    <m/>
    <m/>
    <m/>
    <x v="577"/>
    <m/>
    <m/>
    <m/>
    <n v="12517"/>
    <n v="0.98893892707592634"/>
    <m/>
    <n v="27.05"/>
    <m/>
    <m/>
    <n v="338.58485000000002"/>
  </r>
  <r>
    <x v="0"/>
    <d v="2017-12-16T00:00:00"/>
    <d v="2017-10-01T00:00:00"/>
    <d v="2017-12-31T00:00:00"/>
    <x v="0"/>
    <s v="DAN_Carat_Smirnoff_INT Ted Danson_Seq 3x_10/1-12/31"/>
    <m/>
    <x v="11"/>
    <m/>
    <m/>
    <m/>
    <x v="7"/>
    <m/>
    <m/>
    <m/>
    <m/>
    <x v="578"/>
    <m/>
    <m/>
    <n v="15"/>
    <n v="5.5377118174770184E-4"/>
    <m/>
    <m/>
    <m/>
    <m/>
    <m/>
    <m/>
    <x v="578"/>
    <m/>
    <m/>
    <m/>
    <n v="27087"/>
    <n v="0.98962405465638814"/>
    <m/>
    <n v="27.05"/>
    <m/>
    <m/>
    <n v="732.70335"/>
  </r>
  <r>
    <x v="0"/>
    <d v="2017-12-17T00:00:00"/>
    <d v="2017-10-01T00:00:00"/>
    <d v="2017-12-31T00:00:00"/>
    <x v="0"/>
    <s v="DAN_Carat_Smirnoff_INT Ted Danson_Seq 3x_10/1-12/31"/>
    <m/>
    <x v="11"/>
    <m/>
    <m/>
    <m/>
    <x v="7"/>
    <m/>
    <m/>
    <m/>
    <m/>
    <x v="579"/>
    <m/>
    <m/>
    <n v="16"/>
    <n v="5.8236878503312227E-4"/>
    <m/>
    <m/>
    <m/>
    <m/>
    <m/>
    <m/>
    <x v="579"/>
    <m/>
    <m/>
    <m/>
    <n v="27474"/>
    <n v="0.98862900323857505"/>
    <m/>
    <n v="27.05"/>
    <m/>
    <m/>
    <n v="743.1717000000001"/>
  </r>
  <r>
    <x v="0"/>
    <d v="2017-12-11T00:00:00"/>
    <d v="2017-10-01T00:00:00"/>
    <d v="2017-12-31T00:00:00"/>
    <x v="0"/>
    <s v="DAN_Carat_Smirnoff_INT Ted Danson_Seq 3x_10/1-12/31"/>
    <m/>
    <x v="12"/>
    <m/>
    <m/>
    <m/>
    <x v="3"/>
    <m/>
    <m/>
    <m/>
    <m/>
    <x v="580"/>
    <m/>
    <m/>
    <n v="21"/>
    <n v="1.128668171557562E-3"/>
    <m/>
    <m/>
    <m/>
    <m/>
    <m/>
    <m/>
    <x v="580"/>
    <m/>
    <m/>
    <m/>
    <n v="18606"/>
    <n v="0.98402792468796274"/>
    <m/>
    <n v="32.46"/>
    <m/>
    <m/>
    <n v="603.95076000000006"/>
  </r>
  <r>
    <x v="0"/>
    <d v="2017-12-12T00:00:00"/>
    <d v="2017-10-01T00:00:00"/>
    <d v="2017-12-31T00:00:00"/>
    <x v="0"/>
    <s v="DAN_Carat_Smirnoff_INT Ted Danson_Seq 3x_10/1-12/31"/>
    <m/>
    <x v="12"/>
    <m/>
    <m/>
    <m/>
    <x v="3"/>
    <m/>
    <m/>
    <m/>
    <m/>
    <x v="581"/>
    <m/>
    <m/>
    <n v="36"/>
    <n v="1.1923293478620872E-3"/>
    <m/>
    <m/>
    <m/>
    <m/>
    <m/>
    <m/>
    <x v="581"/>
    <m/>
    <m/>
    <m/>
    <n v="30193"/>
    <n v="0.98195004553141663"/>
    <m/>
    <n v="32.46"/>
    <m/>
    <m/>
    <n v="980.06478000000004"/>
  </r>
  <r>
    <x v="0"/>
    <d v="2017-12-13T00:00:00"/>
    <d v="2017-10-01T00:00:00"/>
    <d v="2017-12-31T00:00:00"/>
    <x v="0"/>
    <s v="DAN_Carat_Smirnoff_INT Ted Danson_Seq 3x_10/1-12/31"/>
    <m/>
    <x v="12"/>
    <m/>
    <m/>
    <m/>
    <x v="3"/>
    <m/>
    <m/>
    <m/>
    <m/>
    <x v="582"/>
    <m/>
    <m/>
    <n v="22"/>
    <n v="1.3075780089153047E-3"/>
    <m/>
    <m/>
    <m/>
    <m/>
    <m/>
    <m/>
    <x v="582"/>
    <m/>
    <m/>
    <m/>
    <n v="16825"/>
    <n v="0.98501258708506523"/>
    <m/>
    <n v="32.46"/>
    <m/>
    <m/>
    <n v="546.1395"/>
  </r>
  <r>
    <x v="0"/>
    <d v="2017-12-14T00:00:00"/>
    <d v="2017-10-01T00:00:00"/>
    <d v="2017-12-31T00:00:00"/>
    <x v="0"/>
    <s v="DAN_Carat_Smirnoff_INT Ted Danson_Seq 3x_10/1-12/31"/>
    <m/>
    <x v="12"/>
    <m/>
    <m/>
    <m/>
    <x v="3"/>
    <m/>
    <m/>
    <m/>
    <m/>
    <x v="583"/>
    <m/>
    <m/>
    <n v="12"/>
    <n v="1.1999999999999999E-3"/>
    <m/>
    <m/>
    <m/>
    <m/>
    <m/>
    <m/>
    <x v="583"/>
    <m/>
    <m/>
    <m/>
    <n v="10000"/>
    <n v="0.98493056239535115"/>
    <m/>
    <n v="32.46"/>
    <m/>
    <m/>
    <n v="324.60000000000002"/>
  </r>
  <r>
    <x v="0"/>
    <d v="2017-12-15T00:00:00"/>
    <d v="2017-10-01T00:00:00"/>
    <d v="2017-12-31T00:00:00"/>
    <x v="0"/>
    <s v="DAN_Carat_Smirnoff_INT Ted Danson_Seq 3x_10/1-12/31"/>
    <m/>
    <x v="12"/>
    <m/>
    <m/>
    <m/>
    <x v="3"/>
    <m/>
    <m/>
    <m/>
    <m/>
    <x v="584"/>
    <m/>
    <m/>
    <n v="4"/>
    <n v="1.0504201680672268E-3"/>
    <m/>
    <m/>
    <m/>
    <m/>
    <m/>
    <m/>
    <x v="584"/>
    <m/>
    <m/>
    <m/>
    <n v="3808"/>
    <n v="0.97992794647452397"/>
    <m/>
    <n v="32.46"/>
    <m/>
    <m/>
    <n v="123.60768"/>
  </r>
  <r>
    <x v="0"/>
    <d v="2017-12-16T00:00:00"/>
    <d v="2017-10-01T00:00:00"/>
    <d v="2017-12-31T00:00:00"/>
    <x v="0"/>
    <s v="DAN_Carat_Smirnoff_INT Ted Danson_Seq 3x_10/1-12/31"/>
    <m/>
    <x v="12"/>
    <m/>
    <m/>
    <m/>
    <x v="3"/>
    <m/>
    <m/>
    <m/>
    <m/>
    <x v="585"/>
    <m/>
    <m/>
    <n v="4"/>
    <n v="5.654509471303364E-4"/>
    <m/>
    <m/>
    <m/>
    <m/>
    <m/>
    <m/>
    <x v="585"/>
    <m/>
    <m/>
    <m/>
    <n v="7074"/>
    <n v="0.98771292934934374"/>
    <m/>
    <n v="32.46"/>
    <m/>
    <m/>
    <n v="229.62204"/>
  </r>
  <r>
    <x v="0"/>
    <d v="2017-12-17T00:00:00"/>
    <d v="2017-10-01T00:00:00"/>
    <d v="2017-12-31T00:00:00"/>
    <x v="0"/>
    <s v="DAN_Carat_Smirnoff_INT Ted Danson_Seq 3x_10/1-12/31"/>
    <m/>
    <x v="12"/>
    <m/>
    <m/>
    <m/>
    <x v="3"/>
    <m/>
    <m/>
    <m/>
    <m/>
    <x v="586"/>
    <m/>
    <m/>
    <n v="11"/>
    <n v="1.1116725618999495E-3"/>
    <m/>
    <m/>
    <m/>
    <m/>
    <m/>
    <m/>
    <x v="586"/>
    <m/>
    <m/>
    <m/>
    <n v="9895"/>
    <n v="0.9834029020075532"/>
    <m/>
    <n v="32.46"/>
    <m/>
    <m/>
    <n v="321.19170000000003"/>
  </r>
  <r>
    <x v="0"/>
    <d v="2017-12-11T00:00:00"/>
    <d v="2017-10-01T00:00:00"/>
    <d v="2017-12-31T00:00:00"/>
    <x v="0"/>
    <s v="DAN_Carat_Smirnoff_INT Ted Danson_Seq 3x_10/1-12/31"/>
    <m/>
    <x v="13"/>
    <m/>
    <m/>
    <m/>
    <x v="4"/>
    <m/>
    <m/>
    <m/>
    <m/>
    <x v="587"/>
    <m/>
    <m/>
    <n v="7"/>
    <n v="4.0016006402561027E-4"/>
    <m/>
    <m/>
    <m/>
    <m/>
    <m/>
    <m/>
    <x v="587"/>
    <m/>
    <m/>
    <m/>
    <n v="17493"/>
    <n v="0.99026323238041325"/>
    <m/>
    <n v="32.46"/>
    <m/>
    <m/>
    <n v="567.82278000000008"/>
  </r>
  <r>
    <x v="0"/>
    <d v="2017-12-12T00:00:00"/>
    <d v="2017-10-01T00:00:00"/>
    <d v="2017-12-31T00:00:00"/>
    <x v="0"/>
    <s v="DAN_Carat_Smirnoff_INT Ted Danson_Seq 3x_10/1-12/31"/>
    <m/>
    <x v="13"/>
    <m/>
    <m/>
    <m/>
    <x v="4"/>
    <m/>
    <m/>
    <m/>
    <m/>
    <x v="588"/>
    <m/>
    <m/>
    <n v="20"/>
    <n v="6.9954529555788739E-4"/>
    <m/>
    <m/>
    <m/>
    <m/>
    <m/>
    <m/>
    <x v="588"/>
    <m/>
    <m/>
    <m/>
    <n v="28590"/>
    <n v="0.98497898435885067"/>
    <m/>
    <n v="32.46"/>
    <m/>
    <m/>
    <n v="928.03140000000008"/>
  </r>
  <r>
    <x v="0"/>
    <d v="2017-12-13T00:00:00"/>
    <d v="2017-10-01T00:00:00"/>
    <d v="2017-12-31T00:00:00"/>
    <x v="0"/>
    <s v="DAN_Carat_Smirnoff_INT Ted Danson_Seq 3x_10/1-12/31"/>
    <m/>
    <x v="13"/>
    <m/>
    <m/>
    <m/>
    <x v="4"/>
    <m/>
    <m/>
    <m/>
    <m/>
    <x v="589"/>
    <m/>
    <m/>
    <n v="8"/>
    <n v="4.9667846278015769E-4"/>
    <m/>
    <m/>
    <m/>
    <m/>
    <m/>
    <m/>
    <x v="589"/>
    <m/>
    <m/>
    <m/>
    <n v="16107"/>
    <n v="0.99107802116662569"/>
    <m/>
    <n v="32.46"/>
    <m/>
    <m/>
    <n v="522.83321999999998"/>
  </r>
  <r>
    <x v="0"/>
    <d v="2017-12-14T00:00:00"/>
    <d v="2017-10-01T00:00:00"/>
    <d v="2017-12-31T00:00:00"/>
    <x v="0"/>
    <s v="DAN_Carat_Smirnoff_INT Ted Danson_Seq 3x_10/1-12/31"/>
    <m/>
    <x v="13"/>
    <m/>
    <m/>
    <m/>
    <x v="4"/>
    <m/>
    <m/>
    <m/>
    <m/>
    <x v="590"/>
    <m/>
    <m/>
    <n v="3"/>
    <n v="3.1622219879835566E-4"/>
    <m/>
    <m/>
    <m/>
    <m/>
    <m/>
    <m/>
    <x v="590"/>
    <m/>
    <m/>
    <m/>
    <n v="9487"/>
    <n v="0.9888471961642693"/>
    <m/>
    <n v="32.46"/>
    <m/>
    <m/>
    <n v="307.94802000000004"/>
  </r>
  <r>
    <x v="0"/>
    <d v="2017-12-15T00:00:00"/>
    <d v="2017-10-01T00:00:00"/>
    <d v="2017-12-31T00:00:00"/>
    <x v="0"/>
    <s v="DAN_Carat_Smirnoff_INT Ted Danson_Seq 3x_10/1-12/31"/>
    <m/>
    <x v="13"/>
    <m/>
    <m/>
    <m/>
    <x v="4"/>
    <m/>
    <m/>
    <m/>
    <m/>
    <x v="591"/>
    <m/>
    <m/>
    <n v="2"/>
    <n v="5.6465273856578201E-4"/>
    <m/>
    <m/>
    <m/>
    <m/>
    <m/>
    <m/>
    <x v="591"/>
    <m/>
    <m/>
    <m/>
    <n v="3542"/>
    <n v="0.99049217002237133"/>
    <m/>
    <n v="32.46"/>
    <m/>
    <m/>
    <n v="114.97332"/>
  </r>
  <r>
    <x v="0"/>
    <d v="2017-12-16T00:00:00"/>
    <d v="2017-10-01T00:00:00"/>
    <d v="2017-12-31T00:00:00"/>
    <x v="0"/>
    <s v="DAN_Carat_Smirnoff_INT Ted Danson_Seq 3x_10/1-12/31"/>
    <m/>
    <x v="13"/>
    <m/>
    <m/>
    <m/>
    <x v="4"/>
    <m/>
    <m/>
    <m/>
    <m/>
    <x v="592"/>
    <m/>
    <m/>
    <n v="1"/>
    <n v="1.4656309541257511E-4"/>
    <m/>
    <m/>
    <m/>
    <m/>
    <m/>
    <m/>
    <x v="592"/>
    <m/>
    <m/>
    <m/>
    <n v="6823"/>
    <n v="0.99214773883961027"/>
    <m/>
    <n v="32.46"/>
    <m/>
    <m/>
    <n v="221.47458"/>
  </r>
  <r>
    <x v="0"/>
    <d v="2017-12-17T00:00:00"/>
    <d v="2017-10-01T00:00:00"/>
    <d v="2017-12-31T00:00:00"/>
    <x v="0"/>
    <s v="DAN_Carat_Smirnoff_INT Ted Danson_Seq 3x_10/1-12/31"/>
    <m/>
    <x v="13"/>
    <m/>
    <m/>
    <m/>
    <x v="4"/>
    <m/>
    <m/>
    <m/>
    <m/>
    <x v="593"/>
    <m/>
    <m/>
    <n v="3"/>
    <n v="3.1749391469996824E-4"/>
    <m/>
    <m/>
    <m/>
    <m/>
    <m/>
    <m/>
    <x v="593"/>
    <m/>
    <m/>
    <m/>
    <n v="9449"/>
    <n v="0.99150052465897165"/>
    <m/>
    <n v="32.46"/>
    <m/>
    <m/>
    <n v="306.71454"/>
  </r>
  <r>
    <x v="0"/>
    <d v="2017-12-11T00:00:00"/>
    <d v="2017-10-01T00:00:00"/>
    <d v="2017-12-31T00:00:00"/>
    <x v="0"/>
    <s v="DAN_Carat_Smirnoff_INT Ted Danson_Seq 3x_10/1-12/31"/>
    <m/>
    <x v="14"/>
    <m/>
    <m/>
    <m/>
    <x v="5"/>
    <m/>
    <m/>
    <m/>
    <m/>
    <x v="594"/>
    <m/>
    <m/>
    <n v="5"/>
    <n v="3.1509957146458279E-4"/>
    <m/>
    <m/>
    <m/>
    <m/>
    <m/>
    <m/>
    <x v="594"/>
    <m/>
    <m/>
    <m/>
    <n v="15868"/>
    <n v="0.98970872575313418"/>
    <m/>
    <n v="32.46"/>
    <m/>
    <m/>
    <n v="515.07528000000002"/>
  </r>
  <r>
    <x v="0"/>
    <d v="2017-12-12T00:00:00"/>
    <d v="2017-10-01T00:00:00"/>
    <d v="2017-12-31T00:00:00"/>
    <x v="0"/>
    <s v="DAN_Carat_Smirnoff_INT Ted Danson_Seq 3x_10/1-12/31"/>
    <m/>
    <x v="14"/>
    <m/>
    <m/>
    <m/>
    <x v="5"/>
    <m/>
    <m/>
    <m/>
    <m/>
    <x v="595"/>
    <m/>
    <m/>
    <n v="8"/>
    <n v="3.0049205574127636E-4"/>
    <m/>
    <m/>
    <m/>
    <m/>
    <m/>
    <m/>
    <x v="595"/>
    <m/>
    <m/>
    <m/>
    <n v="26623"/>
    <n v="0.98450558390651577"/>
    <m/>
    <n v="32.46"/>
    <m/>
    <m/>
    <n v="864.18258000000003"/>
  </r>
  <r>
    <x v="0"/>
    <d v="2017-12-13T00:00:00"/>
    <d v="2017-10-01T00:00:00"/>
    <d v="2017-12-31T00:00:00"/>
    <x v="0"/>
    <s v="DAN_Carat_Smirnoff_INT Ted Danson_Seq 3x_10/1-12/31"/>
    <m/>
    <x v="14"/>
    <m/>
    <m/>
    <m/>
    <x v="5"/>
    <m/>
    <m/>
    <m/>
    <m/>
    <x v="596"/>
    <m/>
    <m/>
    <n v="3"/>
    <n v="2.0178919755162441E-4"/>
    <m/>
    <m/>
    <m/>
    <m/>
    <m/>
    <m/>
    <x v="596"/>
    <m/>
    <m/>
    <m/>
    <n v="14867"/>
    <n v="0.99113333333333331"/>
    <m/>
    <n v="32.46"/>
    <m/>
    <m/>
    <n v="482.58282000000003"/>
  </r>
  <r>
    <x v="0"/>
    <d v="2017-12-14T00:00:00"/>
    <d v="2017-10-01T00:00:00"/>
    <d v="2017-12-31T00:00:00"/>
    <x v="0"/>
    <s v="DAN_Carat_Smirnoff_INT Ted Danson_Seq 3x_10/1-12/31"/>
    <m/>
    <x v="14"/>
    <m/>
    <m/>
    <m/>
    <x v="5"/>
    <m/>
    <m/>
    <m/>
    <m/>
    <x v="597"/>
    <m/>
    <m/>
    <n v="1"/>
    <n v="1.1863803535413454E-4"/>
    <m/>
    <m/>
    <m/>
    <m/>
    <m/>
    <m/>
    <x v="597"/>
    <m/>
    <m/>
    <m/>
    <n v="8429"/>
    <n v="0.99106407995296886"/>
    <m/>
    <n v="32.46"/>
    <m/>
    <m/>
    <n v="273.60534000000001"/>
  </r>
  <r>
    <x v="0"/>
    <d v="2017-12-15T00:00:00"/>
    <d v="2017-10-01T00:00:00"/>
    <d v="2017-12-31T00:00:00"/>
    <x v="0"/>
    <s v="DAN_Carat_Smirnoff_INT Ted Danson_Seq 3x_10/1-12/31"/>
    <m/>
    <x v="14"/>
    <m/>
    <m/>
    <m/>
    <x v="5"/>
    <m/>
    <m/>
    <m/>
    <m/>
    <x v="598"/>
    <m/>
    <m/>
    <n v="0"/>
    <n v="0"/>
    <m/>
    <m/>
    <m/>
    <m/>
    <m/>
    <m/>
    <x v="598"/>
    <m/>
    <m/>
    <m/>
    <n v="3176"/>
    <n v="0.99157040274742425"/>
    <m/>
    <n v="32.46"/>
    <m/>
    <m/>
    <n v="103.09296000000001"/>
  </r>
  <r>
    <x v="0"/>
    <d v="2017-12-16T00:00:00"/>
    <d v="2017-10-01T00:00:00"/>
    <d v="2017-12-31T00:00:00"/>
    <x v="0"/>
    <s v="DAN_Carat_Smirnoff_INT Ted Danson_Seq 3x_10/1-12/31"/>
    <m/>
    <x v="14"/>
    <m/>
    <m/>
    <m/>
    <x v="5"/>
    <m/>
    <m/>
    <m/>
    <m/>
    <x v="599"/>
    <m/>
    <m/>
    <n v="2"/>
    <n v="3.2621105855488503E-4"/>
    <m/>
    <m/>
    <m/>
    <m/>
    <m/>
    <m/>
    <x v="599"/>
    <m/>
    <m/>
    <m/>
    <n v="6131"/>
    <n v="0.9915898431182274"/>
    <m/>
    <n v="32.46"/>
    <m/>
    <m/>
    <n v="199.01226"/>
  </r>
  <r>
    <x v="0"/>
    <d v="2017-12-17T00:00:00"/>
    <d v="2017-10-01T00:00:00"/>
    <d v="2017-12-31T00:00:00"/>
    <x v="0"/>
    <s v="DAN_Carat_Smirnoff_INT Ted Danson_Seq 3x_10/1-12/31"/>
    <m/>
    <x v="14"/>
    <m/>
    <m/>
    <m/>
    <x v="5"/>
    <m/>
    <m/>
    <m/>
    <m/>
    <x v="600"/>
    <m/>
    <m/>
    <n v="3"/>
    <n v="3.5423308537017357E-4"/>
    <m/>
    <m/>
    <m/>
    <m/>
    <m/>
    <m/>
    <x v="600"/>
    <m/>
    <m/>
    <m/>
    <n v="8469"/>
    <n v="0.99215089034676662"/>
    <m/>
    <n v="32.46"/>
    <m/>
    <m/>
    <n v="274.90373999999997"/>
  </r>
  <r>
    <x v="0"/>
    <d v="2017-12-11T00:00:00"/>
    <d v="2017-10-01T00:00:00"/>
    <d v="2017-12-31T00:00:00"/>
    <x v="0"/>
    <s v="DAN_Carat_Smirnoff_INT Ted Danson_Seq 3x_10/1-12/31"/>
    <m/>
    <x v="15"/>
    <m/>
    <m/>
    <m/>
    <x v="8"/>
    <m/>
    <m/>
    <m/>
    <m/>
    <x v="601"/>
    <m/>
    <m/>
    <n v="1"/>
    <n v="2.032520325203252E-4"/>
    <m/>
    <m/>
    <m/>
    <m/>
    <m/>
    <m/>
    <x v="601"/>
    <m/>
    <m/>
    <m/>
    <n v="4920"/>
    <n v="0.9905375478155829"/>
    <m/>
    <n v="35.71"/>
    <m/>
    <m/>
    <n v="175.69320000000002"/>
  </r>
  <r>
    <x v="0"/>
    <d v="2017-12-12T00:00:00"/>
    <d v="2017-10-01T00:00:00"/>
    <d v="2017-12-31T00:00:00"/>
    <x v="0"/>
    <s v="DAN_Carat_Smirnoff_INT Ted Danson_Seq 3x_10/1-12/31"/>
    <m/>
    <x v="15"/>
    <m/>
    <m/>
    <m/>
    <x v="8"/>
    <m/>
    <m/>
    <m/>
    <m/>
    <x v="602"/>
    <m/>
    <m/>
    <n v="6"/>
    <n v="5.6598434109989622E-4"/>
    <m/>
    <m/>
    <m/>
    <m/>
    <m/>
    <m/>
    <x v="602"/>
    <m/>
    <m/>
    <m/>
    <n v="10601"/>
    <n v="0.98816181953765847"/>
    <m/>
    <n v="35.71"/>
    <m/>
    <m/>
    <n v="378.56171000000001"/>
  </r>
  <r>
    <x v="0"/>
    <d v="2017-12-13T00:00:00"/>
    <d v="2017-10-01T00:00:00"/>
    <d v="2017-12-31T00:00:00"/>
    <x v="0"/>
    <s v="DAN_Carat_Smirnoff_INT Ted Danson_Seq 3x_10/1-12/31"/>
    <m/>
    <x v="15"/>
    <m/>
    <m/>
    <m/>
    <x v="8"/>
    <m/>
    <m/>
    <m/>
    <m/>
    <x v="603"/>
    <m/>
    <m/>
    <n v="1"/>
    <n v="2.7948574622694243E-4"/>
    <m/>
    <m/>
    <m/>
    <m/>
    <m/>
    <m/>
    <x v="603"/>
    <m/>
    <m/>
    <m/>
    <n v="3578"/>
    <n v="0.98867090356452059"/>
    <m/>
    <n v="35.71"/>
    <m/>
    <m/>
    <n v="127.77038"/>
  </r>
  <r>
    <x v="0"/>
    <d v="2017-12-14T00:00:00"/>
    <d v="2017-10-01T00:00:00"/>
    <d v="2017-12-31T00:00:00"/>
    <x v="0"/>
    <s v="DAN_Carat_Smirnoff_INT Ted Danson_Seq 3x_10/1-12/31"/>
    <m/>
    <x v="15"/>
    <m/>
    <m/>
    <m/>
    <x v="8"/>
    <m/>
    <m/>
    <m/>
    <m/>
    <x v="604"/>
    <m/>
    <m/>
    <n v="2"/>
    <n v="1.0330578512396695E-3"/>
    <m/>
    <m/>
    <m/>
    <m/>
    <m/>
    <m/>
    <x v="604"/>
    <m/>
    <m/>
    <m/>
    <n v="1936"/>
    <n v="0.98825931597753958"/>
    <m/>
    <n v="35.71"/>
    <m/>
    <m/>
    <n v="69.134559999999993"/>
  </r>
  <r>
    <x v="0"/>
    <d v="2017-12-15T00:00:00"/>
    <d v="2017-10-01T00:00:00"/>
    <d v="2017-12-31T00:00:00"/>
    <x v="0"/>
    <s v="DAN_Carat_Smirnoff_INT Ted Danson_Seq 3x_10/1-12/31"/>
    <m/>
    <x v="15"/>
    <m/>
    <m/>
    <m/>
    <x v="8"/>
    <m/>
    <m/>
    <m/>
    <m/>
    <x v="605"/>
    <m/>
    <m/>
    <n v="3"/>
    <n v="1.6000000000000001E-3"/>
    <m/>
    <m/>
    <m/>
    <m/>
    <m/>
    <m/>
    <x v="605"/>
    <m/>
    <m/>
    <m/>
    <n v="1875"/>
    <n v="0.9873617693522907"/>
    <m/>
    <n v="35.71"/>
    <m/>
    <m/>
    <n v="66.956249999999997"/>
  </r>
  <r>
    <x v="0"/>
    <d v="2017-12-16T00:00:00"/>
    <d v="2017-10-01T00:00:00"/>
    <d v="2017-12-31T00:00:00"/>
    <x v="0"/>
    <s v="DAN_Carat_Smirnoff_INT Ted Danson_Seq 3x_10/1-12/31"/>
    <m/>
    <x v="15"/>
    <m/>
    <m/>
    <m/>
    <x v="8"/>
    <m/>
    <m/>
    <m/>
    <m/>
    <x v="606"/>
    <m/>
    <m/>
    <n v="0"/>
    <n v="0"/>
    <m/>
    <m/>
    <m/>
    <m/>
    <m/>
    <m/>
    <x v="606"/>
    <m/>
    <m/>
    <m/>
    <n v="2548"/>
    <n v="0.9875968992248062"/>
    <m/>
    <n v="35.71"/>
    <m/>
    <m/>
    <n v="90.989080000000001"/>
  </r>
  <r>
    <x v="0"/>
    <d v="2017-12-17T00:00:00"/>
    <d v="2017-10-01T00:00:00"/>
    <d v="2017-12-31T00:00:00"/>
    <x v="0"/>
    <s v="DAN_Carat_Smirnoff_INT Ted Danson_Seq 3x_10/1-12/31"/>
    <m/>
    <x v="15"/>
    <m/>
    <m/>
    <m/>
    <x v="8"/>
    <m/>
    <m/>
    <m/>
    <m/>
    <x v="607"/>
    <m/>
    <m/>
    <n v="2"/>
    <n v="7.8616352201257866E-4"/>
    <m/>
    <m/>
    <m/>
    <m/>
    <m/>
    <m/>
    <x v="607"/>
    <m/>
    <m/>
    <m/>
    <n v="2544"/>
    <n v="0.98452012383900933"/>
    <m/>
    <n v="35.71"/>
    <m/>
    <m/>
    <n v="90.846240000000009"/>
  </r>
  <r>
    <x v="0"/>
    <d v="2017-12-11T00:00:00"/>
    <d v="2017-10-01T00:00:00"/>
    <d v="2017-12-31T00:00:00"/>
    <x v="0"/>
    <s v="DAN_Carat_Smirnoff_INT Ted Danson_Seq 3x_10/1-12/31"/>
    <m/>
    <x v="16"/>
    <m/>
    <m/>
    <m/>
    <x v="9"/>
    <m/>
    <m/>
    <m/>
    <m/>
    <x v="608"/>
    <m/>
    <m/>
    <n v="0"/>
    <n v="0"/>
    <m/>
    <m/>
    <m/>
    <m/>
    <m/>
    <m/>
    <x v="608"/>
    <m/>
    <m/>
    <m/>
    <n v="4728"/>
    <n v="0.99641728134878815"/>
    <m/>
    <n v="35.71"/>
    <m/>
    <m/>
    <n v="168.83688000000001"/>
  </r>
  <r>
    <x v="0"/>
    <d v="2017-12-12T00:00:00"/>
    <d v="2017-10-01T00:00:00"/>
    <d v="2017-12-31T00:00:00"/>
    <x v="0"/>
    <s v="DAN_Carat_Smirnoff_INT Ted Danson_Seq 3x_10/1-12/31"/>
    <m/>
    <x v="16"/>
    <m/>
    <m/>
    <m/>
    <x v="9"/>
    <m/>
    <m/>
    <m/>
    <m/>
    <x v="609"/>
    <m/>
    <m/>
    <n v="1"/>
    <n v="9.8116169544740979E-5"/>
    <m/>
    <m/>
    <m/>
    <m/>
    <m/>
    <m/>
    <x v="609"/>
    <m/>
    <m/>
    <m/>
    <n v="10192"/>
    <n v="0.99405052179849795"/>
    <m/>
    <n v="35.71"/>
    <m/>
    <m/>
    <n v="363.95632000000001"/>
  </r>
  <r>
    <x v="0"/>
    <d v="2017-12-13T00:00:00"/>
    <d v="2017-10-01T00:00:00"/>
    <d v="2017-12-31T00:00:00"/>
    <x v="0"/>
    <s v="DAN_Carat_Smirnoff_INT Ted Danson_Seq 3x_10/1-12/31"/>
    <m/>
    <x v="16"/>
    <m/>
    <m/>
    <m/>
    <x v="9"/>
    <m/>
    <m/>
    <m/>
    <m/>
    <x v="610"/>
    <m/>
    <m/>
    <n v="1"/>
    <n v="2.8826751225136929E-4"/>
    <m/>
    <m/>
    <m/>
    <m/>
    <m/>
    <m/>
    <x v="610"/>
    <m/>
    <m/>
    <m/>
    <n v="3469"/>
    <n v="0.99455275229357798"/>
    <m/>
    <n v="35.71"/>
    <m/>
    <m/>
    <n v="123.87799000000001"/>
  </r>
  <r>
    <x v="0"/>
    <d v="2017-12-14T00:00:00"/>
    <d v="2017-10-01T00:00:00"/>
    <d v="2017-12-31T00:00:00"/>
    <x v="0"/>
    <s v="DAN_Carat_Smirnoff_INT Ted Danson_Seq 3x_10/1-12/31"/>
    <m/>
    <x v="16"/>
    <m/>
    <m/>
    <m/>
    <x v="9"/>
    <m/>
    <m/>
    <m/>
    <m/>
    <x v="611"/>
    <m/>
    <m/>
    <n v="0"/>
    <n v="0"/>
    <m/>
    <m/>
    <m/>
    <m/>
    <m/>
    <m/>
    <x v="611"/>
    <m/>
    <m/>
    <m/>
    <n v="1845"/>
    <n v="0.99407327586206895"/>
    <m/>
    <n v="35.71"/>
    <m/>
    <m/>
    <n v="65.884950000000003"/>
  </r>
  <r>
    <x v="0"/>
    <d v="2017-12-15T00:00:00"/>
    <d v="2017-10-01T00:00:00"/>
    <d v="2017-12-31T00:00:00"/>
    <x v="0"/>
    <s v="DAN_Carat_Smirnoff_INT Ted Danson_Seq 3x_10/1-12/31"/>
    <m/>
    <x v="16"/>
    <m/>
    <m/>
    <m/>
    <x v="9"/>
    <m/>
    <m/>
    <m/>
    <m/>
    <x v="612"/>
    <m/>
    <m/>
    <n v="1"/>
    <n v="5.4734537493158185E-4"/>
    <m/>
    <m/>
    <m/>
    <m/>
    <m/>
    <m/>
    <x v="612"/>
    <m/>
    <m/>
    <m/>
    <n v="1827"/>
    <n v="0.99455634186173103"/>
    <m/>
    <n v="35.71"/>
    <m/>
    <m/>
    <n v="65.242170000000002"/>
  </r>
  <r>
    <x v="0"/>
    <d v="2017-12-16T00:00:00"/>
    <d v="2017-10-01T00:00:00"/>
    <d v="2017-12-31T00:00:00"/>
    <x v="0"/>
    <s v="DAN_Carat_Smirnoff_INT Ted Danson_Seq 3x_10/1-12/31"/>
    <m/>
    <x v="16"/>
    <m/>
    <m/>
    <m/>
    <x v="9"/>
    <m/>
    <m/>
    <m/>
    <m/>
    <x v="613"/>
    <m/>
    <m/>
    <n v="1"/>
    <n v="4.1373603640877118E-4"/>
    <m/>
    <m/>
    <m/>
    <m/>
    <m/>
    <m/>
    <x v="613"/>
    <m/>
    <m/>
    <m/>
    <n v="2417"/>
    <n v="0.990979909799098"/>
    <m/>
    <n v="35.71"/>
    <m/>
    <m/>
    <n v="86.311070000000001"/>
  </r>
  <r>
    <x v="0"/>
    <d v="2017-12-17T00:00:00"/>
    <d v="2017-10-01T00:00:00"/>
    <d v="2017-12-31T00:00:00"/>
    <x v="0"/>
    <s v="DAN_Carat_Smirnoff_INT Ted Danson_Seq 3x_10/1-12/31"/>
    <m/>
    <x v="16"/>
    <m/>
    <m/>
    <m/>
    <x v="9"/>
    <m/>
    <m/>
    <m/>
    <m/>
    <x v="614"/>
    <m/>
    <m/>
    <n v="1"/>
    <n v="4.0338846308995562E-4"/>
    <m/>
    <m/>
    <m/>
    <m/>
    <m/>
    <m/>
    <x v="614"/>
    <m/>
    <m/>
    <m/>
    <n v="2479"/>
    <n v="0.99558232931726909"/>
    <m/>
    <n v="35.71"/>
    <m/>
    <m/>
    <n v="88.525089999999992"/>
  </r>
  <r>
    <x v="0"/>
    <d v="2017-12-11T00:00:00"/>
    <d v="2017-10-01T00:00:00"/>
    <d v="2017-12-31T00:00:00"/>
    <x v="0"/>
    <s v="DAN_Carat_Smirnoff_INT Ted Danson_Seq 3x_10/1-12/31"/>
    <m/>
    <x v="17"/>
    <m/>
    <m/>
    <m/>
    <x v="2"/>
    <m/>
    <m/>
    <m/>
    <m/>
    <x v="448"/>
    <m/>
    <m/>
    <n v="0"/>
    <n v="0"/>
    <m/>
    <m/>
    <m/>
    <m/>
    <m/>
    <m/>
    <x v="448"/>
    <m/>
    <m/>
    <m/>
    <n v="4476"/>
    <n v="0.99334221038615178"/>
    <m/>
    <n v="35.71"/>
    <m/>
    <m/>
    <n v="159.83795999999998"/>
  </r>
  <r>
    <x v="0"/>
    <d v="2017-12-12T00:00:00"/>
    <d v="2017-10-01T00:00:00"/>
    <d v="2017-12-31T00:00:00"/>
    <x v="0"/>
    <s v="DAN_Carat_Smirnoff_INT Ted Danson_Seq 3x_10/1-12/31"/>
    <m/>
    <x v="17"/>
    <m/>
    <m/>
    <m/>
    <x v="2"/>
    <m/>
    <m/>
    <m/>
    <m/>
    <x v="615"/>
    <m/>
    <m/>
    <n v="4"/>
    <n v="4.0733197556008148E-4"/>
    <m/>
    <m/>
    <m/>
    <m/>
    <m/>
    <m/>
    <x v="615"/>
    <m/>
    <m/>
    <m/>
    <n v="9820"/>
    <n v="0.99392712550607287"/>
    <m/>
    <n v="35.71"/>
    <m/>
    <m/>
    <n v="350.67220000000003"/>
  </r>
  <r>
    <x v="0"/>
    <d v="2017-12-13T00:00:00"/>
    <d v="2017-10-01T00:00:00"/>
    <d v="2017-12-31T00:00:00"/>
    <x v="0"/>
    <s v="DAN_Carat_Smirnoff_INT Ted Danson_Seq 3x_10/1-12/31"/>
    <m/>
    <x v="17"/>
    <m/>
    <m/>
    <m/>
    <x v="2"/>
    <m/>
    <m/>
    <m/>
    <m/>
    <x v="616"/>
    <m/>
    <m/>
    <n v="0"/>
    <n v="0"/>
    <m/>
    <m/>
    <m/>
    <m/>
    <m/>
    <m/>
    <x v="616"/>
    <m/>
    <m/>
    <m/>
    <n v="3341"/>
    <n v="0.99523383973786117"/>
    <m/>
    <n v="35.71"/>
    <m/>
    <m/>
    <n v="119.30710999999999"/>
  </r>
  <r>
    <x v="0"/>
    <d v="2017-12-14T00:00:00"/>
    <d v="2017-10-01T00:00:00"/>
    <d v="2017-12-31T00:00:00"/>
    <x v="0"/>
    <s v="DAN_Carat_Smirnoff_INT Ted Danson_Seq 3x_10/1-12/31"/>
    <m/>
    <x v="17"/>
    <m/>
    <m/>
    <m/>
    <x v="2"/>
    <m/>
    <m/>
    <m/>
    <m/>
    <x v="617"/>
    <m/>
    <m/>
    <n v="0"/>
    <n v="0"/>
    <m/>
    <m/>
    <m/>
    <m/>
    <m/>
    <m/>
    <x v="617"/>
    <m/>
    <m/>
    <m/>
    <n v="1741"/>
    <n v="0.99485714285714288"/>
    <m/>
    <n v="35.71"/>
    <m/>
    <m/>
    <n v="62.171109999999999"/>
  </r>
  <r>
    <x v="0"/>
    <d v="2017-12-15T00:00:00"/>
    <d v="2017-10-01T00:00:00"/>
    <d v="2017-12-31T00:00:00"/>
    <x v="0"/>
    <s v="DAN_Carat_Smirnoff_INT Ted Danson_Seq 3x_10/1-12/31"/>
    <m/>
    <x v="17"/>
    <m/>
    <m/>
    <m/>
    <x v="2"/>
    <m/>
    <m/>
    <m/>
    <m/>
    <x v="618"/>
    <m/>
    <m/>
    <n v="0"/>
    <n v="0"/>
    <m/>
    <m/>
    <m/>
    <m/>
    <m/>
    <m/>
    <x v="618"/>
    <m/>
    <m/>
    <m/>
    <n v="1725"/>
    <n v="0.99309153713298792"/>
    <m/>
    <n v="35.71"/>
    <m/>
    <m/>
    <n v="61.59975"/>
  </r>
  <r>
    <x v="0"/>
    <d v="2017-12-16T00:00:00"/>
    <d v="2017-10-01T00:00:00"/>
    <d v="2017-12-31T00:00:00"/>
    <x v="0"/>
    <s v="DAN_Carat_Smirnoff_INT Ted Danson_Seq 3x_10/1-12/31"/>
    <m/>
    <x v="17"/>
    <m/>
    <m/>
    <m/>
    <x v="2"/>
    <m/>
    <m/>
    <m/>
    <m/>
    <x v="207"/>
    <m/>
    <m/>
    <n v="1"/>
    <n v="4.3725404459991256E-4"/>
    <m/>
    <m/>
    <m/>
    <m/>
    <m/>
    <m/>
    <x v="207"/>
    <m/>
    <m/>
    <m/>
    <n v="2287"/>
    <n v="0.99608013937282225"/>
    <m/>
    <n v="35.71"/>
    <m/>
    <m/>
    <n v="81.668770000000009"/>
  </r>
  <r>
    <x v="0"/>
    <d v="2017-12-17T00:00:00"/>
    <d v="2017-10-01T00:00:00"/>
    <d v="2017-12-31T00:00:00"/>
    <x v="0"/>
    <s v="DAN_Carat_Smirnoff_INT Ted Danson_Seq 3x_10/1-12/31"/>
    <m/>
    <x v="17"/>
    <m/>
    <m/>
    <m/>
    <x v="2"/>
    <m/>
    <m/>
    <m/>
    <m/>
    <x v="619"/>
    <m/>
    <m/>
    <n v="0"/>
    <n v="0"/>
    <m/>
    <m/>
    <m/>
    <m/>
    <m/>
    <m/>
    <x v="619"/>
    <m/>
    <m/>
    <m/>
    <n v="2320"/>
    <n v="0.99485420240137223"/>
    <m/>
    <n v="35.71"/>
    <m/>
    <m/>
    <n v="82.847200000000001"/>
  </r>
  <r>
    <x v="0"/>
    <d v="2017-12-11T00:00:00"/>
    <d v="2017-10-01T00:00:00"/>
    <d v="2017-12-31T00:00:00"/>
    <x v="0"/>
    <s v="DAN_Carat_Smirnoff_INT Ted Danson_Seq 3x_10/1-12/31"/>
    <m/>
    <x v="18"/>
    <m/>
    <m/>
    <m/>
    <x v="0"/>
    <m/>
    <m/>
    <m/>
    <m/>
    <x v="0"/>
    <m/>
    <m/>
    <n v="14"/>
    <n v="7.227298539053224E-4"/>
    <m/>
    <m/>
    <m/>
    <m/>
    <m/>
    <m/>
    <x v="0"/>
    <m/>
    <m/>
    <m/>
    <n v="19371"/>
    <m/>
    <m/>
    <n v="6.17"/>
    <m/>
    <m/>
    <n v="119.51907"/>
  </r>
  <r>
    <x v="0"/>
    <d v="2017-12-12T00:00:00"/>
    <d v="2017-10-01T00:00:00"/>
    <d v="2017-12-31T00:00:00"/>
    <x v="0"/>
    <s v="DAN_Carat_Smirnoff_INT Ted Danson_Seq 3x_10/1-12/31"/>
    <m/>
    <x v="18"/>
    <m/>
    <m/>
    <m/>
    <x v="0"/>
    <m/>
    <m/>
    <m/>
    <m/>
    <x v="0"/>
    <m/>
    <m/>
    <n v="23"/>
    <n v="5.7956406702784429E-4"/>
    <m/>
    <m/>
    <m/>
    <m/>
    <m/>
    <m/>
    <x v="0"/>
    <m/>
    <m/>
    <m/>
    <n v="39685"/>
    <m/>
    <m/>
    <n v="6.17"/>
    <m/>
    <m/>
    <n v="244.85645000000002"/>
  </r>
  <r>
    <x v="0"/>
    <d v="2017-12-13T00:00:00"/>
    <d v="2017-10-01T00:00:00"/>
    <d v="2017-12-31T00:00:00"/>
    <x v="0"/>
    <s v="DAN_Carat_Smirnoff_INT Ted Danson_Seq 3x_10/1-12/31"/>
    <m/>
    <x v="18"/>
    <m/>
    <m/>
    <m/>
    <x v="0"/>
    <m/>
    <m/>
    <m/>
    <m/>
    <x v="0"/>
    <m/>
    <m/>
    <n v="13"/>
    <n v="6.5441731688900074E-4"/>
    <m/>
    <m/>
    <m/>
    <m/>
    <m/>
    <m/>
    <x v="0"/>
    <m/>
    <m/>
    <m/>
    <n v="19865"/>
    <m/>
    <m/>
    <n v="6.17"/>
    <m/>
    <m/>
    <n v="122.56705000000001"/>
  </r>
  <r>
    <x v="0"/>
    <d v="2017-12-14T00:00:00"/>
    <d v="2017-10-01T00:00:00"/>
    <d v="2017-12-31T00:00:00"/>
    <x v="0"/>
    <s v="DAN_Carat_Smirnoff_INT Ted Danson_Seq 3x_10/1-12/31"/>
    <m/>
    <x v="18"/>
    <m/>
    <m/>
    <m/>
    <x v="0"/>
    <m/>
    <m/>
    <m/>
    <m/>
    <x v="0"/>
    <m/>
    <m/>
    <n v="3"/>
    <n v="3.2840722495894911E-4"/>
    <m/>
    <m/>
    <m/>
    <m/>
    <m/>
    <m/>
    <x v="0"/>
    <m/>
    <m/>
    <m/>
    <n v="9135"/>
    <m/>
    <m/>
    <n v="6.17"/>
    <m/>
    <m/>
    <n v="56.362949999999998"/>
  </r>
  <r>
    <x v="0"/>
    <d v="2017-12-15T00:00:00"/>
    <d v="2017-10-01T00:00:00"/>
    <d v="2017-12-31T00:00:00"/>
    <x v="0"/>
    <s v="DAN_Carat_Smirnoff_INT Ted Danson_Seq 3x_10/1-12/31"/>
    <m/>
    <x v="18"/>
    <m/>
    <m/>
    <m/>
    <x v="0"/>
    <m/>
    <m/>
    <m/>
    <m/>
    <x v="0"/>
    <m/>
    <m/>
    <n v="2"/>
    <n v="3.7271710771524412E-4"/>
    <m/>
    <m/>
    <m/>
    <m/>
    <m/>
    <m/>
    <x v="0"/>
    <m/>
    <m/>
    <m/>
    <n v="5366"/>
    <m/>
    <m/>
    <n v="6.17"/>
    <m/>
    <m/>
    <n v="33.108220000000003"/>
  </r>
  <r>
    <x v="0"/>
    <d v="2017-12-16T00:00:00"/>
    <d v="2017-10-01T00:00:00"/>
    <d v="2017-12-31T00:00:00"/>
    <x v="0"/>
    <s v="DAN_Carat_Smirnoff_INT Ted Danson_Seq 3x_10/1-12/31"/>
    <m/>
    <x v="18"/>
    <m/>
    <m/>
    <m/>
    <x v="0"/>
    <m/>
    <m/>
    <m/>
    <m/>
    <x v="0"/>
    <m/>
    <m/>
    <n v="20"/>
    <n v="6.8870523415977963E-4"/>
    <m/>
    <m/>
    <m/>
    <m/>
    <m/>
    <m/>
    <x v="0"/>
    <m/>
    <m/>
    <m/>
    <n v="29040"/>
    <m/>
    <m/>
    <n v="6.17"/>
    <m/>
    <m/>
    <n v="179.17679999999999"/>
  </r>
  <r>
    <x v="0"/>
    <d v="2017-12-17T00:00:00"/>
    <d v="2017-10-01T00:00:00"/>
    <d v="2017-12-31T00:00:00"/>
    <x v="0"/>
    <s v="DAN_Carat_Smirnoff_INT Ted Danson_Seq 3x_10/1-12/31"/>
    <m/>
    <x v="18"/>
    <m/>
    <m/>
    <m/>
    <x v="0"/>
    <m/>
    <m/>
    <m/>
    <m/>
    <x v="0"/>
    <m/>
    <m/>
    <n v="5"/>
    <n v="4.5762401610836536E-4"/>
    <m/>
    <m/>
    <m/>
    <m/>
    <m/>
    <m/>
    <x v="0"/>
    <m/>
    <m/>
    <m/>
    <n v="10926"/>
    <m/>
    <m/>
    <n v="6.17"/>
    <m/>
    <m/>
    <n v="67.413420000000002"/>
  </r>
  <r>
    <x v="0"/>
    <d v="2017-12-14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0"/>
    <n v="0"/>
    <m/>
    <m/>
    <m/>
    <m/>
    <m/>
    <m/>
    <x v="0"/>
    <m/>
    <m/>
    <m/>
    <n v="1"/>
    <m/>
    <m/>
    <n v="7.4"/>
    <m/>
    <m/>
    <n v="7.4000000000000003E-3"/>
  </r>
  <r>
    <x v="0"/>
    <d v="2017-12-11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21"/>
    <n v="1.0410469958358119E-3"/>
    <m/>
    <m/>
    <m/>
    <m/>
    <m/>
    <m/>
    <x v="0"/>
    <m/>
    <m/>
    <m/>
    <n v="20172"/>
    <m/>
    <m/>
    <n v="7.4"/>
    <m/>
    <m/>
    <n v="149.27280000000002"/>
  </r>
  <r>
    <x v="0"/>
    <d v="2017-12-12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17"/>
    <n v="5.174565488692052E-4"/>
    <m/>
    <m/>
    <m/>
    <m/>
    <m/>
    <m/>
    <x v="0"/>
    <m/>
    <m/>
    <m/>
    <n v="32853"/>
    <m/>
    <m/>
    <n v="7.4"/>
    <m/>
    <m/>
    <n v="243.1122"/>
  </r>
  <r>
    <x v="0"/>
    <d v="2017-12-13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10"/>
    <n v="5.5053952873816345E-4"/>
    <m/>
    <m/>
    <m/>
    <m/>
    <m/>
    <m/>
    <x v="0"/>
    <m/>
    <m/>
    <m/>
    <n v="18164"/>
    <m/>
    <m/>
    <n v="7.4"/>
    <m/>
    <m/>
    <n v="134.4136"/>
  </r>
  <r>
    <x v="0"/>
    <d v="2017-12-14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12"/>
    <n v="1.1071132023249377E-3"/>
    <m/>
    <m/>
    <m/>
    <m/>
    <m/>
    <m/>
    <x v="0"/>
    <m/>
    <m/>
    <m/>
    <n v="10839"/>
    <m/>
    <m/>
    <n v="7.4"/>
    <m/>
    <m/>
    <n v="80.208600000000004"/>
  </r>
  <r>
    <x v="0"/>
    <d v="2017-12-15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5"/>
    <n v="1.2269938650306749E-3"/>
    <m/>
    <m/>
    <m/>
    <m/>
    <m/>
    <m/>
    <x v="0"/>
    <m/>
    <m/>
    <m/>
    <n v="4075"/>
    <m/>
    <m/>
    <n v="7.4"/>
    <m/>
    <m/>
    <n v="30.155000000000001"/>
  </r>
  <r>
    <x v="0"/>
    <d v="2017-12-16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2"/>
    <n v="2.6298487836949375E-4"/>
    <m/>
    <m/>
    <m/>
    <m/>
    <m/>
    <m/>
    <x v="0"/>
    <m/>
    <m/>
    <m/>
    <n v="7605"/>
    <m/>
    <m/>
    <n v="7.4"/>
    <m/>
    <m/>
    <n v="56.277000000000001"/>
  </r>
  <r>
    <x v="0"/>
    <d v="2017-12-17T00:00:00"/>
    <d v="2017-10-01T00:00:00"/>
    <d v="2017-12-31T00:00:00"/>
    <x v="0"/>
    <s v="DAN_Carat_Smirnoff_INT Ted Danson_Seq 3x_10/1-12/31"/>
    <m/>
    <x v="19"/>
    <m/>
    <m/>
    <m/>
    <x v="6"/>
    <m/>
    <m/>
    <m/>
    <m/>
    <x v="0"/>
    <m/>
    <m/>
    <n v="7"/>
    <n v="6.4844835572024084E-4"/>
    <m/>
    <m/>
    <m/>
    <m/>
    <m/>
    <m/>
    <x v="0"/>
    <m/>
    <m/>
    <m/>
    <n v="10795"/>
    <m/>
    <m/>
    <n v="7.4"/>
    <m/>
    <m/>
    <n v="79.882999999999996"/>
  </r>
  <r>
    <x v="0"/>
    <d v="2017-12-11T00:00:00"/>
    <d v="2017-10-01T00:00:00"/>
    <d v="2017-12-31T00:00:00"/>
    <x v="0"/>
    <s v="DAN_Carat_Smirnoff_INT Ted Danson_Seq 3x_10/1-12/31"/>
    <m/>
    <x v="20"/>
    <m/>
    <m/>
    <m/>
    <x v="1"/>
    <m/>
    <m/>
    <m/>
    <m/>
    <x v="0"/>
    <m/>
    <m/>
    <n v="3"/>
    <n v="5.62957402889848E-4"/>
    <m/>
    <m/>
    <m/>
    <m/>
    <m/>
    <m/>
    <x v="0"/>
    <m/>
    <m/>
    <m/>
    <n v="5329"/>
    <m/>
    <m/>
    <n v="8.14"/>
    <m/>
    <m/>
    <n v="43.378060000000005"/>
  </r>
  <r>
    <x v="0"/>
    <d v="2017-12-12T00:00:00"/>
    <d v="2017-10-01T00:00:00"/>
    <d v="2017-12-31T00:00:00"/>
    <x v="0"/>
    <s v="DAN_Carat_Smirnoff_INT Ted Danson_Seq 3x_10/1-12/31"/>
    <m/>
    <x v="20"/>
    <m/>
    <m/>
    <m/>
    <x v="1"/>
    <m/>
    <m/>
    <m/>
    <m/>
    <x v="0"/>
    <m/>
    <m/>
    <n v="0"/>
    <n v="0"/>
    <m/>
    <m/>
    <m/>
    <m/>
    <m/>
    <m/>
    <x v="0"/>
    <m/>
    <m/>
    <m/>
    <n v="11240"/>
    <m/>
    <m/>
    <n v="8.14"/>
    <m/>
    <m/>
    <n v="91.493600000000001"/>
  </r>
  <r>
    <x v="0"/>
    <d v="2017-12-13T00:00:00"/>
    <d v="2017-10-01T00:00:00"/>
    <d v="2017-12-31T00:00:00"/>
    <x v="0"/>
    <s v="DAN_Carat_Smirnoff_INT Ted Danson_Seq 3x_10/1-12/31"/>
    <m/>
    <x v="20"/>
    <m/>
    <m/>
    <m/>
    <x v="1"/>
    <m/>
    <m/>
    <m/>
    <m/>
    <x v="0"/>
    <m/>
    <m/>
    <n v="1"/>
    <n v="2.6666666666666668E-4"/>
    <m/>
    <m/>
    <m/>
    <m/>
    <m/>
    <m/>
    <x v="0"/>
    <m/>
    <m/>
    <m/>
    <n v="3750"/>
    <m/>
    <m/>
    <n v="8.14"/>
    <m/>
    <m/>
    <n v="30.525000000000002"/>
  </r>
  <r>
    <x v="0"/>
    <d v="2017-12-14T00:00:00"/>
    <d v="2017-10-01T00:00:00"/>
    <d v="2017-12-31T00:00:00"/>
    <x v="0"/>
    <s v="DAN_Carat_Smirnoff_INT Ted Danson_Seq 3x_10/1-12/31"/>
    <m/>
    <x v="20"/>
    <m/>
    <m/>
    <m/>
    <x v="1"/>
    <m/>
    <m/>
    <m/>
    <m/>
    <x v="0"/>
    <m/>
    <m/>
    <n v="1"/>
    <n v="4.8828125E-4"/>
    <m/>
    <m/>
    <m/>
    <m/>
    <m/>
    <m/>
    <x v="0"/>
    <m/>
    <m/>
    <m/>
    <n v="2048"/>
    <m/>
    <m/>
    <n v="8.14"/>
    <m/>
    <m/>
    <n v="16.670720000000003"/>
  </r>
  <r>
    <x v="0"/>
    <d v="2017-12-15T00:00:00"/>
    <d v="2017-10-01T00:00:00"/>
    <d v="2017-12-31T00:00:00"/>
    <x v="0"/>
    <s v="DAN_Carat_Smirnoff_INT Ted Danson_Seq 3x_10/1-12/31"/>
    <m/>
    <x v="20"/>
    <m/>
    <m/>
    <m/>
    <x v="1"/>
    <m/>
    <m/>
    <m/>
    <m/>
    <x v="0"/>
    <m/>
    <m/>
    <n v="0"/>
    <n v="0"/>
    <m/>
    <m/>
    <m/>
    <m/>
    <m/>
    <m/>
    <x v="0"/>
    <m/>
    <m/>
    <m/>
    <n v="2007"/>
    <m/>
    <m/>
    <n v="8.14"/>
    <m/>
    <m/>
    <n v="16.336980000000001"/>
  </r>
  <r>
    <x v="0"/>
    <d v="2017-12-16T00:00:00"/>
    <d v="2017-10-01T00:00:00"/>
    <d v="2017-12-31T00:00:00"/>
    <x v="0"/>
    <s v="DAN_Carat_Smirnoff_INT Ted Danson_Seq 3x_10/1-12/31"/>
    <m/>
    <x v="20"/>
    <m/>
    <m/>
    <m/>
    <x v="1"/>
    <m/>
    <m/>
    <m/>
    <m/>
    <x v="0"/>
    <m/>
    <m/>
    <n v="1"/>
    <n v="3.6724201248622841E-4"/>
    <m/>
    <m/>
    <m/>
    <m/>
    <m/>
    <m/>
    <x v="0"/>
    <m/>
    <m/>
    <m/>
    <n v="2723"/>
    <m/>
    <m/>
    <n v="8.14"/>
    <m/>
    <m/>
    <n v="22.165220000000001"/>
  </r>
  <r>
    <x v="0"/>
    <d v="2017-12-17T00:00:00"/>
    <d v="2017-10-01T00:00:00"/>
    <d v="2017-12-31T00:00:00"/>
    <x v="0"/>
    <s v="DAN_Carat_Smirnoff_INT Ted Danson_Seq 3x_10/1-12/31"/>
    <m/>
    <x v="20"/>
    <m/>
    <m/>
    <m/>
    <x v="1"/>
    <m/>
    <m/>
    <m/>
    <m/>
    <x v="0"/>
    <m/>
    <m/>
    <n v="1"/>
    <n v="3.70919881305638E-4"/>
    <m/>
    <m/>
    <m/>
    <m/>
    <m/>
    <m/>
    <x v="0"/>
    <m/>
    <m/>
    <m/>
    <n v="2696"/>
    <m/>
    <m/>
    <n v="8.14"/>
    <m/>
    <m/>
    <n v="21.945440000000001"/>
  </r>
  <r>
    <x v="0"/>
    <d v="2017-12-18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20"/>
    <m/>
    <m/>
    <n v="14"/>
    <n v="6.525893814384935E-4"/>
    <m/>
    <m/>
    <m/>
    <m/>
    <m/>
    <m/>
    <x v="620"/>
    <m/>
    <m/>
    <m/>
    <n v="21453"/>
    <n v="0.98616346419049372"/>
    <m/>
    <n v="27.05"/>
    <m/>
    <m/>
    <n v="580.30365000000006"/>
  </r>
  <r>
    <x v="0"/>
    <d v="2017-12-19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21"/>
    <m/>
    <m/>
    <n v="3"/>
    <n v="2.0033388981636059E-4"/>
    <m/>
    <m/>
    <m/>
    <m/>
    <m/>
    <m/>
    <x v="621"/>
    <m/>
    <m/>
    <m/>
    <n v="14975"/>
    <n v="0.98962463653185306"/>
    <m/>
    <n v="27.05"/>
    <m/>
    <m/>
    <n v="405.07375000000002"/>
  </r>
  <r>
    <x v="0"/>
    <d v="2017-12-20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22"/>
    <m/>
    <m/>
    <n v="34"/>
    <n v="8.0540092384223617E-4"/>
    <m/>
    <m/>
    <m/>
    <m/>
    <m/>
    <m/>
    <x v="622"/>
    <m/>
    <m/>
    <m/>
    <n v="42215"/>
    <n v="0.98501995006650023"/>
    <m/>
    <n v="27.05"/>
    <m/>
    <m/>
    <n v="1141.9157499999999"/>
  </r>
  <r>
    <x v="0"/>
    <d v="2017-12-21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23"/>
    <m/>
    <m/>
    <n v="21"/>
    <n v="1.0571356657437705E-3"/>
    <m/>
    <m/>
    <m/>
    <m/>
    <m/>
    <m/>
    <x v="623"/>
    <m/>
    <m/>
    <m/>
    <n v="19865"/>
    <n v="0.98404914053598846"/>
    <m/>
    <n v="27.05"/>
    <m/>
    <m/>
    <n v="537.34825000000001"/>
  </r>
  <r>
    <x v="0"/>
    <d v="2017-12-22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24"/>
    <m/>
    <m/>
    <n v="11"/>
    <n v="8.4667487684729069E-4"/>
    <m/>
    <m/>
    <m/>
    <m/>
    <m/>
    <m/>
    <x v="624"/>
    <m/>
    <m/>
    <m/>
    <n v="12992"/>
    <n v="0.98603521554341222"/>
    <m/>
    <n v="27.05"/>
    <m/>
    <m/>
    <n v="351.43360000000001"/>
  </r>
  <r>
    <x v="0"/>
    <d v="2017-12-23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25"/>
    <m/>
    <m/>
    <n v="13"/>
    <n v="5.750431282346176E-4"/>
    <m/>
    <m/>
    <m/>
    <m/>
    <m/>
    <m/>
    <x v="625"/>
    <m/>
    <m/>
    <m/>
    <n v="22607"/>
    <n v="0.98578467710286488"/>
    <m/>
    <n v="27.05"/>
    <m/>
    <m/>
    <n v="611.51935000000003"/>
  </r>
  <r>
    <x v="0"/>
    <d v="2017-12-24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26"/>
    <m/>
    <m/>
    <n v="10"/>
    <n v="4.7544335092473733E-4"/>
    <m/>
    <m/>
    <m/>
    <m/>
    <m/>
    <m/>
    <x v="626"/>
    <m/>
    <m/>
    <m/>
    <n v="21033"/>
    <n v="0.98607594936708864"/>
    <m/>
    <n v="27.05"/>
    <m/>
    <m/>
    <n v="568.94265000000007"/>
  </r>
  <r>
    <x v="0"/>
    <d v="2017-12-18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27"/>
    <m/>
    <m/>
    <n v="18"/>
    <n v="7.1109706474933832E-4"/>
    <m/>
    <m/>
    <m/>
    <m/>
    <m/>
    <m/>
    <x v="627"/>
    <m/>
    <m/>
    <m/>
    <n v="25313"/>
    <n v="0.99029771918156562"/>
    <m/>
    <n v="27.05"/>
    <m/>
    <m/>
    <n v="684.71665000000007"/>
  </r>
  <r>
    <x v="0"/>
    <d v="2017-12-19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28"/>
    <m/>
    <m/>
    <n v="14"/>
    <n v="7.3194960004182566E-4"/>
    <m/>
    <m/>
    <m/>
    <m/>
    <m/>
    <m/>
    <x v="628"/>
    <m/>
    <m/>
    <m/>
    <n v="19127"/>
    <n v="0.99309449636552438"/>
    <m/>
    <n v="27.05"/>
    <m/>
    <m/>
    <n v="517.38535000000002"/>
  </r>
  <r>
    <x v="0"/>
    <d v="2017-12-20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29"/>
    <m/>
    <m/>
    <n v="23"/>
    <n v="4.6184738955823293E-4"/>
    <m/>
    <m/>
    <m/>
    <m/>
    <m/>
    <m/>
    <x v="629"/>
    <m/>
    <m/>
    <m/>
    <n v="49800"/>
    <n v="0.98860523285822055"/>
    <m/>
    <n v="27.05"/>
    <m/>
    <m/>
    <n v="1347.09"/>
  </r>
  <r>
    <x v="0"/>
    <d v="2017-12-21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30"/>
    <m/>
    <m/>
    <n v="13"/>
    <n v="5.9447594658862261E-4"/>
    <m/>
    <m/>
    <m/>
    <m/>
    <m/>
    <m/>
    <x v="630"/>
    <m/>
    <m/>
    <m/>
    <n v="21868"/>
    <n v="0.98686763843133718"/>
    <m/>
    <n v="27.05"/>
    <m/>
    <m/>
    <n v="591.52940000000001"/>
  </r>
  <r>
    <x v="0"/>
    <d v="2017-12-22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31"/>
    <m/>
    <m/>
    <n v="12"/>
    <n v="8.0857085102082065E-4"/>
    <m/>
    <m/>
    <m/>
    <m/>
    <m/>
    <m/>
    <x v="631"/>
    <m/>
    <m/>
    <m/>
    <n v="14841"/>
    <n v="0.99032430268250371"/>
    <m/>
    <n v="27.05"/>
    <m/>
    <m/>
    <n v="401.44905"/>
  </r>
  <r>
    <x v="0"/>
    <d v="2017-12-23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32"/>
    <m/>
    <m/>
    <n v="21"/>
    <n v="8.0385852090032153E-4"/>
    <m/>
    <m/>
    <m/>
    <m/>
    <m/>
    <m/>
    <x v="632"/>
    <m/>
    <m/>
    <m/>
    <n v="26124"/>
    <n v="0.98913331566392793"/>
    <m/>
    <n v="27.05"/>
    <m/>
    <m/>
    <n v="706.65420000000006"/>
  </r>
  <r>
    <x v="0"/>
    <d v="2017-12-24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33"/>
    <m/>
    <m/>
    <n v="24"/>
    <n v="9.1915284745892531E-4"/>
    <m/>
    <m/>
    <m/>
    <m/>
    <m/>
    <m/>
    <x v="633"/>
    <m/>
    <m/>
    <m/>
    <n v="26111"/>
    <n v="0.99010313969361441"/>
    <m/>
    <n v="27.05"/>
    <m/>
    <m/>
    <n v="706.30255"/>
  </r>
  <r>
    <x v="0"/>
    <d v="2017-12-18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34"/>
    <m/>
    <m/>
    <n v="8"/>
    <n v="9.1157702825888785E-4"/>
    <m/>
    <m/>
    <m/>
    <m/>
    <m/>
    <m/>
    <x v="634"/>
    <m/>
    <m/>
    <m/>
    <n v="8776"/>
    <n v="0.98407714734245344"/>
    <m/>
    <n v="32.46"/>
    <m/>
    <m/>
    <n v="284.86896000000002"/>
  </r>
  <r>
    <x v="0"/>
    <d v="2017-12-19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35"/>
    <m/>
    <m/>
    <n v="7"/>
    <n v="1.0136113524471474E-3"/>
    <m/>
    <m/>
    <m/>
    <m/>
    <m/>
    <m/>
    <x v="635"/>
    <m/>
    <m/>
    <m/>
    <n v="6906"/>
    <n v="0.98840704164877635"/>
    <m/>
    <n v="32.46"/>
    <m/>
    <m/>
    <n v="224.16876000000002"/>
  </r>
  <r>
    <x v="0"/>
    <d v="2017-12-20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36"/>
    <m/>
    <m/>
    <n v="18"/>
    <n v="1.5142592748380583E-3"/>
    <m/>
    <m/>
    <m/>
    <m/>
    <m/>
    <m/>
    <x v="636"/>
    <m/>
    <m/>
    <m/>
    <n v="11887"/>
    <n v="0.97843443904848137"/>
    <m/>
    <n v="32.46"/>
    <m/>
    <m/>
    <n v="385.85202000000004"/>
  </r>
  <r>
    <x v="0"/>
    <d v="2017-12-21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37"/>
    <m/>
    <m/>
    <n v="23"/>
    <n v="1.3538968683776784E-3"/>
    <m/>
    <m/>
    <m/>
    <m/>
    <m/>
    <m/>
    <x v="637"/>
    <m/>
    <m/>
    <m/>
    <n v="16988"/>
    <n v="0.98698582384382993"/>
    <m/>
    <n v="32.46"/>
    <m/>
    <m/>
    <n v="551.43047999999999"/>
  </r>
  <r>
    <x v="0"/>
    <d v="2017-12-22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38"/>
    <m/>
    <m/>
    <n v="2"/>
    <n v="5.6338028169014088E-4"/>
    <m/>
    <m/>
    <m/>
    <m/>
    <m/>
    <m/>
    <x v="638"/>
    <m/>
    <m/>
    <m/>
    <n v="3550"/>
    <n v="0.98693355574089514"/>
    <m/>
    <n v="32.46"/>
    <m/>
    <m/>
    <n v="115.233"/>
  </r>
  <r>
    <x v="0"/>
    <d v="2017-12-23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391"/>
    <m/>
    <m/>
    <n v="8"/>
    <n v="1.0325245224574084E-3"/>
    <m/>
    <m/>
    <m/>
    <m/>
    <m/>
    <m/>
    <x v="391"/>
    <m/>
    <m/>
    <m/>
    <n v="7748"/>
    <n v="0.98788728802754044"/>
    <m/>
    <n v="32.46"/>
    <m/>
    <m/>
    <n v="251.50008000000003"/>
  </r>
  <r>
    <x v="0"/>
    <d v="2017-12-24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39"/>
    <m/>
    <m/>
    <n v="6"/>
    <n v="6.3151247237132932E-4"/>
    <m/>
    <m/>
    <m/>
    <m/>
    <m/>
    <m/>
    <x v="639"/>
    <m/>
    <m/>
    <m/>
    <n v="9501"/>
    <n v="0.98090026842865996"/>
    <m/>
    <n v="32.46"/>
    <m/>
    <m/>
    <n v="308.40246000000002"/>
  </r>
  <r>
    <x v="0"/>
    <d v="2017-12-18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40"/>
    <m/>
    <m/>
    <n v="0"/>
    <n v="0"/>
    <m/>
    <m/>
    <m/>
    <m/>
    <m/>
    <m/>
    <x v="640"/>
    <m/>
    <m/>
    <m/>
    <n v="8409"/>
    <n v="0.99361928394186461"/>
    <m/>
    <n v="32.46"/>
    <m/>
    <m/>
    <n v="272.95614"/>
  </r>
  <r>
    <x v="0"/>
    <d v="2017-12-19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41"/>
    <m/>
    <m/>
    <n v="1"/>
    <n v="1.5110305228165609E-4"/>
    <m/>
    <m/>
    <m/>
    <m/>
    <m/>
    <m/>
    <x v="641"/>
    <m/>
    <m/>
    <m/>
    <n v="6618"/>
    <n v="0.99086689624195234"/>
    <m/>
    <n v="32.46"/>
    <m/>
    <m/>
    <n v="214.82028"/>
  </r>
  <r>
    <x v="0"/>
    <d v="2017-12-20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42"/>
    <m/>
    <m/>
    <n v="8"/>
    <n v="7.2189135535101966E-4"/>
    <m/>
    <m/>
    <m/>
    <m/>
    <m/>
    <m/>
    <x v="642"/>
    <m/>
    <m/>
    <m/>
    <n v="11082"/>
    <n v="0.98471654522836327"/>
    <m/>
    <n v="32.46"/>
    <m/>
    <m/>
    <n v="359.72172"/>
  </r>
  <r>
    <x v="0"/>
    <d v="2017-12-21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43"/>
    <m/>
    <m/>
    <n v="6"/>
    <n v="3.7018756169792695E-4"/>
    <m/>
    <m/>
    <m/>
    <m/>
    <m/>
    <m/>
    <x v="643"/>
    <m/>
    <m/>
    <m/>
    <n v="16208"/>
    <n v="0.98974108451392284"/>
    <m/>
    <n v="32.46"/>
    <m/>
    <m/>
    <n v="526.11168000000009"/>
  </r>
  <r>
    <x v="0"/>
    <d v="2017-12-22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44"/>
    <m/>
    <m/>
    <n v="3"/>
    <n v="8.7489063867016625E-4"/>
    <m/>
    <m/>
    <m/>
    <m/>
    <m/>
    <m/>
    <x v="644"/>
    <m/>
    <m/>
    <m/>
    <n v="3429"/>
    <n v="0.9924746743849493"/>
    <m/>
    <n v="32.46"/>
    <m/>
    <m/>
    <n v="111.30534"/>
  </r>
  <r>
    <x v="0"/>
    <d v="2017-12-23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45"/>
    <m/>
    <m/>
    <n v="1"/>
    <n v="1.356300013563E-4"/>
    <m/>
    <m/>
    <m/>
    <m/>
    <m/>
    <m/>
    <x v="645"/>
    <m/>
    <m/>
    <m/>
    <n v="7373"/>
    <n v="0.99206135629709369"/>
    <m/>
    <n v="32.46"/>
    <m/>
    <m/>
    <n v="239.32758000000001"/>
  </r>
  <r>
    <x v="0"/>
    <d v="2017-12-24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46"/>
    <m/>
    <m/>
    <n v="5"/>
    <n v="5.5230310394344421E-4"/>
    <m/>
    <m/>
    <m/>
    <m/>
    <m/>
    <m/>
    <x v="646"/>
    <m/>
    <m/>
    <m/>
    <n v="9053"/>
    <n v="0.98864256852681009"/>
    <m/>
    <n v="32.46"/>
    <m/>
    <m/>
    <n v="293.86038000000002"/>
  </r>
  <r>
    <x v="0"/>
    <d v="2017-12-18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47"/>
    <m/>
    <m/>
    <n v="2"/>
    <n v="2.6109660574412532E-4"/>
    <m/>
    <m/>
    <m/>
    <m/>
    <m/>
    <m/>
    <x v="647"/>
    <m/>
    <m/>
    <m/>
    <n v="7660"/>
    <n v="0.99081619454145642"/>
    <m/>
    <n v="32.46"/>
    <m/>
    <m/>
    <n v="248.64359999999999"/>
  </r>
  <r>
    <x v="0"/>
    <d v="2017-12-19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48"/>
    <m/>
    <m/>
    <n v="3"/>
    <n v="4.8309178743961351E-4"/>
    <m/>
    <m/>
    <m/>
    <m/>
    <m/>
    <m/>
    <x v="648"/>
    <m/>
    <m/>
    <m/>
    <n v="6210"/>
    <n v="0.99074664964901082"/>
    <m/>
    <n v="32.46"/>
    <m/>
    <m/>
    <n v="201.57660000000001"/>
  </r>
  <r>
    <x v="0"/>
    <d v="2017-12-20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49"/>
    <m/>
    <m/>
    <n v="4"/>
    <n v="4.0440804772014964E-4"/>
    <m/>
    <m/>
    <m/>
    <m/>
    <m/>
    <m/>
    <x v="649"/>
    <m/>
    <m/>
    <m/>
    <n v="9891"/>
    <n v="0.98251713519419892"/>
    <m/>
    <n v="32.46"/>
    <m/>
    <m/>
    <n v="321.06185999999997"/>
  </r>
  <r>
    <x v="0"/>
    <d v="2017-12-21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50"/>
    <m/>
    <m/>
    <n v="3"/>
    <n v="2.0422055820285909E-4"/>
    <m/>
    <m/>
    <m/>
    <m/>
    <m/>
    <m/>
    <x v="650"/>
    <m/>
    <m/>
    <m/>
    <n v="14690"/>
    <n v="0.98969211075928043"/>
    <m/>
    <n v="32.46"/>
    <m/>
    <m/>
    <n v="476.8374"/>
  </r>
  <r>
    <x v="0"/>
    <d v="2017-12-22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51"/>
    <m/>
    <m/>
    <n v="0"/>
    <n v="0"/>
    <m/>
    <m/>
    <m/>
    <m/>
    <m/>
    <m/>
    <x v="651"/>
    <m/>
    <m/>
    <m/>
    <n v="3061"/>
    <n v="0.98741935483870968"/>
    <m/>
    <n v="32.46"/>
    <m/>
    <m/>
    <n v="99.360060000000004"/>
  </r>
  <r>
    <x v="0"/>
    <d v="2017-12-23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52"/>
    <m/>
    <m/>
    <n v="2"/>
    <n v="3.0562347188264059E-4"/>
    <m/>
    <m/>
    <m/>
    <m/>
    <m/>
    <m/>
    <x v="652"/>
    <m/>
    <m/>
    <m/>
    <n v="6544"/>
    <n v="0.99332119004250152"/>
    <m/>
    <n v="32.46"/>
    <m/>
    <m/>
    <n v="212.41824000000003"/>
  </r>
  <r>
    <x v="0"/>
    <d v="2017-12-24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53"/>
    <m/>
    <m/>
    <n v="2"/>
    <n v="2.489110143123833E-4"/>
    <m/>
    <m/>
    <m/>
    <m/>
    <m/>
    <m/>
    <x v="653"/>
    <m/>
    <m/>
    <m/>
    <n v="8035"/>
    <n v="0.99075215782983972"/>
    <m/>
    <n v="32.46"/>
    <m/>
    <m/>
    <n v="260.81610000000001"/>
  </r>
  <r>
    <x v="0"/>
    <d v="2017-12-18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654"/>
    <m/>
    <m/>
    <n v="0"/>
    <n v="0"/>
    <m/>
    <m/>
    <m/>
    <m/>
    <m/>
    <m/>
    <x v="654"/>
    <m/>
    <m/>
    <m/>
    <n v="2528"/>
    <n v="0.99176147508826995"/>
    <m/>
    <n v="35.71"/>
    <m/>
    <m/>
    <n v="90.27488000000001"/>
  </r>
  <r>
    <x v="0"/>
    <d v="2017-12-19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655"/>
    <m/>
    <m/>
    <n v="0"/>
    <n v="0"/>
    <m/>
    <m/>
    <m/>
    <m/>
    <m/>
    <m/>
    <x v="655"/>
    <m/>
    <m/>
    <m/>
    <n v="1859"/>
    <n v="0.99464954521134297"/>
    <m/>
    <n v="35.71"/>
    <m/>
    <m/>
    <n v="66.384889999999999"/>
  </r>
  <r>
    <x v="0"/>
    <d v="2017-12-20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656"/>
    <m/>
    <m/>
    <n v="0"/>
    <n v="0"/>
    <m/>
    <m/>
    <m/>
    <m/>
    <m/>
    <m/>
    <x v="656"/>
    <m/>
    <m/>
    <m/>
    <n v="3501"/>
    <n v="0.98647506339814028"/>
    <m/>
    <n v="35.71"/>
    <m/>
    <m/>
    <n v="125.02071000000001"/>
  </r>
  <r>
    <x v="0"/>
    <d v="2017-12-21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657"/>
    <m/>
    <m/>
    <n v="0"/>
    <n v="0"/>
    <m/>
    <m/>
    <m/>
    <m/>
    <m/>
    <m/>
    <x v="657"/>
    <m/>
    <m/>
    <m/>
    <n v="2459"/>
    <n v="0.99273314493338716"/>
    <m/>
    <n v="35.71"/>
    <m/>
    <m/>
    <n v="87.810890000000001"/>
  </r>
  <r>
    <x v="0"/>
    <d v="2017-12-22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658"/>
    <m/>
    <m/>
    <n v="0"/>
    <n v="0"/>
    <m/>
    <m/>
    <m/>
    <m/>
    <m/>
    <m/>
    <x v="658"/>
    <m/>
    <m/>
    <m/>
    <n v="2485"/>
    <n v="0.98611111111111116"/>
    <m/>
    <n v="35.71"/>
    <m/>
    <m/>
    <n v="88.739350000000002"/>
  </r>
  <r>
    <x v="0"/>
    <d v="2017-12-23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659"/>
    <m/>
    <m/>
    <n v="0"/>
    <n v="0"/>
    <m/>
    <m/>
    <m/>
    <m/>
    <m/>
    <m/>
    <x v="659"/>
    <m/>
    <m/>
    <m/>
    <n v="2472"/>
    <n v="0.99396863691194215"/>
    <m/>
    <n v="35.71"/>
    <m/>
    <m/>
    <n v="88.275120000000001"/>
  </r>
  <r>
    <x v="0"/>
    <d v="2017-12-24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660"/>
    <m/>
    <m/>
    <n v="2"/>
    <n v="7.9744816586921851E-4"/>
    <m/>
    <m/>
    <m/>
    <m/>
    <m/>
    <m/>
    <x v="660"/>
    <m/>
    <m/>
    <m/>
    <n v="2508"/>
    <n v="0.98817966903073284"/>
    <m/>
    <n v="35.71"/>
    <m/>
    <m/>
    <n v="89.560680000000005"/>
  </r>
  <r>
    <x v="0"/>
    <d v="2017-12-18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661"/>
    <m/>
    <m/>
    <n v="0"/>
    <n v="0"/>
    <m/>
    <m/>
    <m/>
    <m/>
    <m/>
    <m/>
    <x v="661"/>
    <m/>
    <m/>
    <m/>
    <n v="2470"/>
    <n v="0.99556630390971379"/>
    <m/>
    <n v="35.71"/>
    <m/>
    <m/>
    <n v="88.203699999999998"/>
  </r>
  <r>
    <x v="0"/>
    <d v="2017-12-19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662"/>
    <m/>
    <m/>
    <n v="0"/>
    <n v="0"/>
    <m/>
    <m/>
    <m/>
    <m/>
    <m/>
    <m/>
    <x v="662"/>
    <m/>
    <m/>
    <m/>
    <n v="1809"/>
    <n v="0.99614537444933926"/>
    <m/>
    <n v="35.71"/>
    <m/>
    <m/>
    <n v="64.59939"/>
  </r>
  <r>
    <x v="0"/>
    <d v="2017-12-20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663"/>
    <m/>
    <m/>
    <n v="1"/>
    <n v="2.981514609421586E-4"/>
    <m/>
    <m/>
    <m/>
    <m/>
    <m/>
    <m/>
    <x v="663"/>
    <m/>
    <m/>
    <m/>
    <n v="3354"/>
    <n v="0.99348341232227488"/>
    <m/>
    <n v="35.71"/>
    <m/>
    <m/>
    <n v="119.77134"/>
  </r>
  <r>
    <x v="0"/>
    <d v="2017-12-21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664"/>
    <m/>
    <m/>
    <n v="1"/>
    <n v="4.1476565740356696E-4"/>
    <m/>
    <m/>
    <m/>
    <m/>
    <m/>
    <m/>
    <x v="664"/>
    <m/>
    <m/>
    <m/>
    <n v="2411"/>
    <n v="0.99463696369636967"/>
    <m/>
    <n v="35.71"/>
    <m/>
    <m/>
    <n v="86.096809999999991"/>
  </r>
  <r>
    <x v="0"/>
    <d v="2017-12-22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214"/>
    <m/>
    <m/>
    <n v="0"/>
    <n v="0"/>
    <m/>
    <m/>
    <m/>
    <m/>
    <m/>
    <m/>
    <x v="214"/>
    <m/>
    <m/>
    <m/>
    <n v="2441"/>
    <n v="0.99470252648736757"/>
    <m/>
    <n v="35.71"/>
    <m/>
    <m/>
    <n v="87.168109999999999"/>
  </r>
  <r>
    <x v="0"/>
    <d v="2017-12-23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665"/>
    <m/>
    <m/>
    <n v="1"/>
    <n v="4.1963911036508602E-4"/>
    <m/>
    <m/>
    <m/>
    <m/>
    <m/>
    <m/>
    <x v="665"/>
    <m/>
    <m/>
    <m/>
    <n v="2383"/>
    <n v="0.99415936587400922"/>
    <m/>
    <n v="35.71"/>
    <m/>
    <m/>
    <n v="85.096930000000015"/>
  </r>
  <r>
    <x v="0"/>
    <d v="2017-12-24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322"/>
    <m/>
    <m/>
    <n v="0"/>
    <n v="0"/>
    <m/>
    <m/>
    <m/>
    <m/>
    <m/>
    <m/>
    <x v="322"/>
    <m/>
    <m/>
    <m/>
    <n v="2428"/>
    <n v="0.99630693475584731"/>
    <m/>
    <n v="35.71"/>
    <m/>
    <m/>
    <n v="86.703879999999998"/>
  </r>
  <r>
    <x v="0"/>
    <d v="2017-12-18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666"/>
    <m/>
    <m/>
    <n v="0"/>
    <n v="0"/>
    <m/>
    <m/>
    <m/>
    <m/>
    <m/>
    <m/>
    <x v="666"/>
    <m/>
    <m/>
    <m/>
    <n v="2386"/>
    <n v="0.99665831244778613"/>
    <m/>
    <n v="35.71"/>
    <m/>
    <m/>
    <n v="85.204059999999998"/>
  </r>
  <r>
    <x v="0"/>
    <d v="2017-12-19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667"/>
    <m/>
    <m/>
    <n v="0"/>
    <n v="0"/>
    <m/>
    <m/>
    <m/>
    <m/>
    <m/>
    <m/>
    <x v="667"/>
    <m/>
    <m/>
    <m/>
    <n v="1741"/>
    <n v="0.99428897772701319"/>
    <m/>
    <n v="35.71"/>
    <m/>
    <m/>
    <n v="62.171109999999999"/>
  </r>
  <r>
    <x v="0"/>
    <d v="2017-12-20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668"/>
    <m/>
    <m/>
    <n v="0"/>
    <n v="0"/>
    <m/>
    <m/>
    <m/>
    <m/>
    <m/>
    <m/>
    <x v="668"/>
    <m/>
    <m/>
    <m/>
    <n v="3121"/>
    <n v="0.99236883942766296"/>
    <m/>
    <n v="35.71"/>
    <m/>
    <m/>
    <n v="111.45091000000001"/>
  </r>
  <r>
    <x v="0"/>
    <d v="2017-12-21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669"/>
    <m/>
    <m/>
    <n v="1"/>
    <n v="4.4326241134751772E-4"/>
    <m/>
    <m/>
    <m/>
    <m/>
    <m/>
    <m/>
    <x v="669"/>
    <m/>
    <m/>
    <m/>
    <n v="2256"/>
    <n v="0.99427060379021592"/>
    <m/>
    <n v="35.71"/>
    <m/>
    <m/>
    <n v="80.561759999999992"/>
  </r>
  <r>
    <x v="0"/>
    <d v="2017-12-22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670"/>
    <m/>
    <m/>
    <n v="0"/>
    <n v="0"/>
    <m/>
    <m/>
    <m/>
    <m/>
    <m/>
    <m/>
    <x v="670"/>
    <m/>
    <m/>
    <m/>
    <n v="2268"/>
    <n v="0.99473684210526314"/>
    <m/>
    <n v="35.71"/>
    <m/>
    <m/>
    <n v="80.990279999999998"/>
  </r>
  <r>
    <x v="0"/>
    <d v="2017-12-23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671"/>
    <m/>
    <m/>
    <n v="0"/>
    <n v="0"/>
    <m/>
    <m/>
    <m/>
    <m/>
    <m/>
    <m/>
    <x v="671"/>
    <m/>
    <m/>
    <m/>
    <n v="2252"/>
    <n v="0.99601946041574529"/>
    <m/>
    <n v="35.71"/>
    <m/>
    <m/>
    <n v="80.41892"/>
  </r>
  <r>
    <x v="0"/>
    <d v="2017-12-24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672"/>
    <m/>
    <m/>
    <n v="2"/>
    <n v="8.7873462214411243E-4"/>
    <m/>
    <m/>
    <m/>
    <m/>
    <m/>
    <m/>
    <x v="672"/>
    <m/>
    <m/>
    <m/>
    <n v="2276"/>
    <n v="0.99258613170518972"/>
    <m/>
    <n v="35.71"/>
    <m/>
    <m/>
    <n v="81.275960000000012"/>
  </r>
  <r>
    <x v="0"/>
    <d v="2017-12-18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4"/>
    <n v="3.5285815102328866E-4"/>
    <m/>
    <m/>
    <m/>
    <m/>
    <m/>
    <m/>
    <x v="0"/>
    <m/>
    <m/>
    <m/>
    <n v="11336"/>
    <m/>
    <m/>
    <n v="6.17"/>
    <m/>
    <m/>
    <n v="69.943119999999993"/>
  </r>
  <r>
    <x v="0"/>
    <d v="2017-12-19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6"/>
    <n v="7.8575170246202204E-4"/>
    <m/>
    <m/>
    <m/>
    <m/>
    <m/>
    <m/>
    <x v="0"/>
    <m/>
    <m/>
    <m/>
    <n v="7636"/>
    <m/>
    <m/>
    <n v="6.17"/>
    <m/>
    <m/>
    <n v="47.11412"/>
  </r>
  <r>
    <x v="0"/>
    <d v="2017-12-20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13"/>
    <n v="8.8501599836612432E-4"/>
    <m/>
    <m/>
    <m/>
    <m/>
    <m/>
    <m/>
    <x v="0"/>
    <m/>
    <m/>
    <m/>
    <n v="14689"/>
    <m/>
    <m/>
    <n v="6.17"/>
    <m/>
    <m/>
    <n v="90.631129999999999"/>
  </r>
  <r>
    <x v="0"/>
    <d v="2017-12-21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12"/>
    <n v="1.0039320672634484E-3"/>
    <m/>
    <m/>
    <m/>
    <m/>
    <m/>
    <m/>
    <x v="0"/>
    <m/>
    <m/>
    <m/>
    <n v="11953"/>
    <m/>
    <m/>
    <n v="6.17"/>
    <m/>
    <m/>
    <n v="73.750009999999989"/>
  </r>
  <r>
    <x v="0"/>
    <d v="2017-12-22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4"/>
    <n v="4.0020010005002504E-4"/>
    <m/>
    <m/>
    <m/>
    <m/>
    <m/>
    <m/>
    <x v="0"/>
    <m/>
    <m/>
    <m/>
    <n v="9995"/>
    <m/>
    <m/>
    <n v="6.17"/>
    <m/>
    <m/>
    <n v="61.669150000000002"/>
  </r>
  <r>
    <x v="0"/>
    <d v="2017-12-23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4"/>
    <n v="3.5974458134724346E-4"/>
    <m/>
    <m/>
    <m/>
    <m/>
    <m/>
    <m/>
    <x v="0"/>
    <m/>
    <m/>
    <m/>
    <n v="11119"/>
    <m/>
    <m/>
    <n v="6.17"/>
    <m/>
    <m/>
    <n v="68.604230000000001"/>
  </r>
  <r>
    <x v="0"/>
    <d v="2017-12-24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6"/>
    <n v="5.4689636313918512E-4"/>
    <m/>
    <m/>
    <m/>
    <m/>
    <m/>
    <m/>
    <x v="0"/>
    <m/>
    <m/>
    <m/>
    <n v="10971"/>
    <m/>
    <m/>
    <n v="6.17"/>
    <m/>
    <m/>
    <n v="67.691069999999996"/>
  </r>
  <r>
    <x v="0"/>
    <d v="2017-12-18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7"/>
    <n v="7.4152542372881358E-4"/>
    <m/>
    <m/>
    <m/>
    <m/>
    <m/>
    <m/>
    <x v="0"/>
    <m/>
    <m/>
    <m/>
    <n v="9440"/>
    <m/>
    <m/>
    <n v="7.4"/>
    <m/>
    <m/>
    <n v="69.855999999999995"/>
  </r>
  <r>
    <x v="0"/>
    <d v="2017-12-19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0"/>
    <n v="0"/>
    <m/>
    <m/>
    <m/>
    <m/>
    <m/>
    <m/>
    <x v="0"/>
    <m/>
    <m/>
    <m/>
    <n v="7441"/>
    <m/>
    <m/>
    <n v="7.4"/>
    <m/>
    <m/>
    <n v="55.063400000000001"/>
  </r>
  <r>
    <x v="0"/>
    <d v="2017-12-20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15"/>
    <n v="1.1657729074376311E-3"/>
    <m/>
    <m/>
    <m/>
    <m/>
    <m/>
    <m/>
    <x v="0"/>
    <m/>
    <m/>
    <m/>
    <n v="12867"/>
    <m/>
    <m/>
    <n v="7.4"/>
    <m/>
    <m/>
    <n v="95.215800000000002"/>
  </r>
  <r>
    <x v="0"/>
    <d v="2017-12-21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10"/>
    <n v="5.4935999560512007E-4"/>
    <m/>
    <m/>
    <m/>
    <m/>
    <m/>
    <m/>
    <x v="0"/>
    <m/>
    <m/>
    <m/>
    <n v="18203"/>
    <m/>
    <m/>
    <n v="7.4"/>
    <m/>
    <m/>
    <n v="134.7022"/>
  </r>
  <r>
    <x v="0"/>
    <d v="2017-12-22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4"/>
    <n v="1.0403120936280884E-3"/>
    <m/>
    <m/>
    <m/>
    <m/>
    <m/>
    <m/>
    <x v="0"/>
    <m/>
    <m/>
    <m/>
    <n v="3845"/>
    <m/>
    <m/>
    <n v="7.4"/>
    <m/>
    <m/>
    <n v="28.452999999999999"/>
  </r>
  <r>
    <x v="0"/>
    <d v="2017-12-23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7"/>
    <n v="8.4449270117022558E-4"/>
    <m/>
    <m/>
    <m/>
    <m/>
    <m/>
    <m/>
    <x v="0"/>
    <m/>
    <m/>
    <m/>
    <n v="8289"/>
    <m/>
    <m/>
    <n v="7.4"/>
    <m/>
    <m/>
    <n v="61.338600000000007"/>
  </r>
  <r>
    <x v="0"/>
    <d v="2017-12-24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6"/>
    <n v="5.8898596250122703E-4"/>
    <m/>
    <m/>
    <m/>
    <m/>
    <m/>
    <m/>
    <x v="0"/>
    <m/>
    <m/>
    <m/>
    <n v="10187"/>
    <m/>
    <m/>
    <n v="7.4"/>
    <m/>
    <m/>
    <n v="75.383800000000008"/>
  </r>
  <r>
    <x v="0"/>
    <d v="2017-12-18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2655"/>
    <m/>
    <m/>
    <n v="8.14"/>
    <m/>
    <m/>
    <n v="21.611699999999999"/>
  </r>
  <r>
    <x v="0"/>
    <d v="2017-12-19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2"/>
    <n v="1.0204081632653062E-3"/>
    <m/>
    <m/>
    <m/>
    <m/>
    <m/>
    <m/>
    <x v="0"/>
    <m/>
    <m/>
    <m/>
    <n v="1960"/>
    <m/>
    <m/>
    <n v="8.14"/>
    <m/>
    <m/>
    <n v="15.954400000000001"/>
  </r>
  <r>
    <x v="0"/>
    <d v="2017-12-20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1"/>
    <n v="2.7196083763937991E-4"/>
    <m/>
    <m/>
    <m/>
    <m/>
    <m/>
    <m/>
    <x v="0"/>
    <m/>
    <m/>
    <m/>
    <n v="3677"/>
    <m/>
    <m/>
    <n v="8.14"/>
    <m/>
    <m/>
    <n v="29.930780000000002"/>
  </r>
  <r>
    <x v="0"/>
    <d v="2017-12-21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2577"/>
    <m/>
    <m/>
    <n v="8.14"/>
    <m/>
    <m/>
    <n v="20.976780000000002"/>
  </r>
  <r>
    <x v="0"/>
    <d v="2017-12-22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2598"/>
    <m/>
    <m/>
    <n v="8.14"/>
    <m/>
    <m/>
    <n v="21.14772"/>
  </r>
  <r>
    <x v="0"/>
    <d v="2017-12-23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1"/>
    <n v="3.8299502106472615E-4"/>
    <m/>
    <m/>
    <m/>
    <m/>
    <m/>
    <m/>
    <x v="0"/>
    <m/>
    <m/>
    <m/>
    <n v="2611"/>
    <m/>
    <m/>
    <n v="8.14"/>
    <m/>
    <m/>
    <n v="21.253540000000001"/>
  </r>
  <r>
    <x v="0"/>
    <d v="2017-12-24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2655"/>
    <m/>
    <m/>
    <n v="8.14"/>
    <m/>
    <m/>
    <n v="21.611699999999999"/>
  </r>
  <r>
    <x v="0"/>
    <d v="2017-12-25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73"/>
    <m/>
    <m/>
    <n v="16"/>
    <n v="7.1781067743382685E-4"/>
    <m/>
    <m/>
    <m/>
    <m/>
    <m/>
    <m/>
    <x v="673"/>
    <m/>
    <m/>
    <m/>
    <n v="22290"/>
    <n v="0.98667610995529198"/>
    <m/>
    <n v="27.05"/>
    <m/>
    <m/>
    <n v="602.94449999999995"/>
  </r>
  <r>
    <x v="0"/>
    <d v="2017-12-26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74"/>
    <m/>
    <m/>
    <n v="15"/>
    <n v="6.459948320413437E-4"/>
    <m/>
    <m/>
    <m/>
    <m/>
    <m/>
    <m/>
    <x v="674"/>
    <m/>
    <m/>
    <m/>
    <n v="23220"/>
    <n v="0.98489989820156087"/>
    <m/>
    <n v="27.05"/>
    <m/>
    <m/>
    <n v="628.101"/>
  </r>
  <r>
    <x v="0"/>
    <d v="2017-12-27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75"/>
    <m/>
    <m/>
    <n v="9"/>
    <n v="4.2486899872539298E-4"/>
    <m/>
    <m/>
    <m/>
    <m/>
    <m/>
    <m/>
    <x v="675"/>
    <m/>
    <m/>
    <m/>
    <n v="21183"/>
    <n v="0.98617318435754187"/>
    <m/>
    <n v="27.05"/>
    <m/>
    <m/>
    <n v="573.00015000000008"/>
  </r>
  <r>
    <x v="0"/>
    <d v="2017-12-28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76"/>
    <m/>
    <m/>
    <n v="19"/>
    <n v="8.2875338044142023E-4"/>
    <m/>
    <m/>
    <m/>
    <m/>
    <m/>
    <m/>
    <x v="676"/>
    <m/>
    <m/>
    <m/>
    <n v="22926"/>
    <n v="0.98466692436541681"/>
    <m/>
    <n v="27.05"/>
    <m/>
    <m/>
    <n v="620.14830000000006"/>
  </r>
  <r>
    <x v="0"/>
    <d v="2017-12-29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77"/>
    <m/>
    <m/>
    <n v="15"/>
    <n v="6.5798131333070142E-4"/>
    <m/>
    <m/>
    <m/>
    <m/>
    <m/>
    <m/>
    <x v="677"/>
    <m/>
    <m/>
    <m/>
    <n v="22797"/>
    <n v="0.98752436647173492"/>
    <m/>
    <n v="27.05"/>
    <m/>
    <m/>
    <n v="616.65885000000003"/>
  </r>
  <r>
    <x v="0"/>
    <d v="2017-12-30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78"/>
    <m/>
    <m/>
    <n v="28"/>
    <n v="1.216016676800139E-3"/>
    <m/>
    <m/>
    <m/>
    <m/>
    <m/>
    <m/>
    <x v="678"/>
    <m/>
    <m/>
    <m/>
    <n v="23026"/>
    <n v="0.9816259538730443"/>
    <m/>
    <n v="27.05"/>
    <m/>
    <m/>
    <n v="622.85329999999999"/>
  </r>
  <r>
    <x v="0"/>
    <d v="2017-12-31T00:00:00"/>
    <d v="2017-10-01T00:00:00"/>
    <d v="2017-12-31T00:00:00"/>
    <x v="0"/>
    <s v="DAN_Carat_Smirnoff_INT Ted Danson_Seq 3x_10/1-12/31 | 202774"/>
    <m/>
    <x v="5"/>
    <m/>
    <m/>
    <m/>
    <x v="7"/>
    <m/>
    <m/>
    <m/>
    <m/>
    <x v="679"/>
    <m/>
    <m/>
    <n v="16"/>
    <n v="7.7086143765658119E-4"/>
    <m/>
    <m/>
    <m/>
    <m/>
    <m/>
    <m/>
    <x v="679"/>
    <m/>
    <m/>
    <m/>
    <n v="20756"/>
    <n v="0.99287251853623537"/>
    <m/>
    <n v="27.05"/>
    <m/>
    <m/>
    <n v="561.4498000000001"/>
  </r>
  <r>
    <x v="0"/>
    <d v="2017-12-25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80"/>
    <m/>
    <m/>
    <n v="13"/>
    <n v="4.9548347753172999E-4"/>
    <m/>
    <m/>
    <m/>
    <m/>
    <m/>
    <m/>
    <x v="680"/>
    <m/>
    <m/>
    <m/>
    <n v="26237"/>
    <n v="0.98966466749651083"/>
    <m/>
    <n v="27.05"/>
    <m/>
    <m/>
    <n v="709.71084999999994"/>
  </r>
  <r>
    <x v="0"/>
    <d v="2017-12-26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81"/>
    <m/>
    <m/>
    <n v="13"/>
    <n v="4.8678199655508128E-4"/>
    <m/>
    <m/>
    <m/>
    <m/>
    <m/>
    <m/>
    <x v="681"/>
    <m/>
    <m/>
    <m/>
    <n v="26706"/>
    <n v="0.9883424003552792"/>
    <m/>
    <n v="27.05"/>
    <m/>
    <m/>
    <n v="722.39730000000009"/>
  </r>
  <r>
    <x v="0"/>
    <d v="2017-12-27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82"/>
    <m/>
    <m/>
    <n v="16"/>
    <n v="6.4030734752681289E-4"/>
    <m/>
    <m/>
    <m/>
    <m/>
    <m/>
    <m/>
    <x v="682"/>
    <m/>
    <m/>
    <m/>
    <n v="24988"/>
    <n v="0.98923198733174977"/>
    <m/>
    <n v="27.05"/>
    <m/>
    <m/>
    <n v="675.92539999999997"/>
  </r>
  <r>
    <x v="0"/>
    <d v="2017-12-28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83"/>
    <m/>
    <m/>
    <n v="16"/>
    <n v="6.2027524714091883E-4"/>
    <m/>
    <m/>
    <m/>
    <m/>
    <m/>
    <m/>
    <x v="683"/>
    <m/>
    <m/>
    <m/>
    <n v="25795"/>
    <n v="0.98816273368066199"/>
    <m/>
    <n v="27.05"/>
    <m/>
    <m/>
    <n v="697.75474999999994"/>
  </r>
  <r>
    <x v="0"/>
    <d v="2017-12-29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84"/>
    <m/>
    <m/>
    <n v="18"/>
    <n v="7.0211023130631507E-4"/>
    <m/>
    <m/>
    <m/>
    <m/>
    <m/>
    <m/>
    <x v="684"/>
    <m/>
    <m/>
    <m/>
    <n v="25637"/>
    <n v="0.98950171754988614"/>
    <m/>
    <n v="27.05"/>
    <m/>
    <m/>
    <n v="693.48085000000003"/>
  </r>
  <r>
    <x v="0"/>
    <d v="2017-12-30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85"/>
    <m/>
    <m/>
    <n v="22"/>
    <n v="8.8985964486510533E-4"/>
    <m/>
    <m/>
    <m/>
    <m/>
    <m/>
    <m/>
    <x v="685"/>
    <m/>
    <m/>
    <m/>
    <n v="24723"/>
    <n v="0.98564764980265518"/>
    <m/>
    <n v="27.05"/>
    <m/>
    <m/>
    <n v="668.75715000000002"/>
  </r>
  <r>
    <x v="0"/>
    <d v="2017-12-31T00:00:00"/>
    <d v="2017-10-01T00:00:00"/>
    <d v="2017-12-31T00:00:00"/>
    <x v="0"/>
    <s v="DAN_Carat_Smirnoff_INT Ted Danson_Seq 3x_10/1-12/31 | 202774"/>
    <m/>
    <x v="6"/>
    <m/>
    <m/>
    <m/>
    <x v="7"/>
    <m/>
    <m/>
    <m/>
    <m/>
    <x v="686"/>
    <m/>
    <m/>
    <n v="21"/>
    <n v="6.0553633217993075E-4"/>
    <m/>
    <m/>
    <m/>
    <m/>
    <m/>
    <m/>
    <x v="686"/>
    <m/>
    <m/>
    <m/>
    <n v="34680"/>
    <n v="0.99546472242953099"/>
    <m/>
    <n v="27.05"/>
    <m/>
    <m/>
    <n v="938.09400000000005"/>
  </r>
  <r>
    <x v="0"/>
    <d v="2017-12-25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87"/>
    <m/>
    <m/>
    <n v="10"/>
    <n v="1.0968520346605244E-3"/>
    <m/>
    <m/>
    <m/>
    <m/>
    <m/>
    <m/>
    <x v="687"/>
    <m/>
    <m/>
    <m/>
    <n v="9117"/>
    <n v="0.98711563447379813"/>
    <m/>
    <n v="32.46"/>
    <m/>
    <m/>
    <n v="295.93781999999999"/>
  </r>
  <r>
    <x v="0"/>
    <d v="2017-12-26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88"/>
    <m/>
    <m/>
    <n v="3"/>
    <n v="3.1443244942878104E-4"/>
    <m/>
    <m/>
    <m/>
    <m/>
    <m/>
    <m/>
    <x v="688"/>
    <m/>
    <m/>
    <m/>
    <n v="9541"/>
    <n v="0.98921721099015036"/>
    <m/>
    <n v="32.46"/>
    <m/>
    <m/>
    <n v="309.70085999999998"/>
  </r>
  <r>
    <x v="0"/>
    <d v="2017-12-27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46"/>
    <m/>
    <m/>
    <n v="6"/>
    <n v="6.6423115244104952E-4"/>
    <m/>
    <m/>
    <m/>
    <m/>
    <m/>
    <m/>
    <x v="646"/>
    <m/>
    <m/>
    <m/>
    <n v="9033"/>
    <n v="0.98645844708965813"/>
    <m/>
    <n v="32.46"/>
    <m/>
    <m/>
    <n v="293.21118000000001"/>
  </r>
  <r>
    <x v="0"/>
    <d v="2017-12-28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89"/>
    <m/>
    <m/>
    <n v="10"/>
    <n v="8.7565674255691769E-4"/>
    <m/>
    <m/>
    <m/>
    <m/>
    <m/>
    <m/>
    <x v="689"/>
    <m/>
    <m/>
    <m/>
    <n v="11420"/>
    <n v="0.98609791900526722"/>
    <m/>
    <n v="32.46"/>
    <m/>
    <m/>
    <n v="370.69319999999999"/>
  </r>
  <r>
    <x v="0"/>
    <d v="2017-12-29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90"/>
    <m/>
    <m/>
    <n v="2"/>
    <n v="2.9329813755682649E-4"/>
    <m/>
    <m/>
    <m/>
    <m/>
    <m/>
    <m/>
    <x v="690"/>
    <m/>
    <m/>
    <m/>
    <n v="6819"/>
    <n v="0.98298976502811009"/>
    <m/>
    <n v="32.46"/>
    <m/>
    <m/>
    <n v="221.34474000000003"/>
  </r>
  <r>
    <x v="0"/>
    <d v="2017-12-30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91"/>
    <m/>
    <m/>
    <n v="5"/>
    <n v="5.516328331862312E-4"/>
    <m/>
    <m/>
    <m/>
    <m/>
    <m/>
    <m/>
    <x v="691"/>
    <m/>
    <m/>
    <m/>
    <n v="9064"/>
    <n v="0.98543161556860182"/>
    <m/>
    <n v="32.46"/>
    <m/>
    <m/>
    <n v="294.21744000000001"/>
  </r>
  <r>
    <x v="0"/>
    <d v="2017-12-31T00:00:00"/>
    <d v="2017-10-01T00:00:00"/>
    <d v="2017-12-31T00:00:00"/>
    <x v="0"/>
    <s v="DAN_Carat_Smirnoff_INT Ted Danson_Seq 3x_10/1-12/31 | 202774"/>
    <m/>
    <x v="7"/>
    <m/>
    <m/>
    <m/>
    <x v="3"/>
    <m/>
    <m/>
    <m/>
    <m/>
    <x v="692"/>
    <m/>
    <m/>
    <n v="0"/>
    <n v="0"/>
    <m/>
    <m/>
    <m/>
    <m/>
    <m/>
    <m/>
    <x v="692"/>
    <m/>
    <m/>
    <m/>
    <n v="9559"/>
    <n v="0.99180327868852458"/>
    <m/>
    <n v="32.46"/>
    <m/>
    <m/>
    <n v="310.28514000000001"/>
  </r>
  <r>
    <x v="0"/>
    <d v="2017-12-25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458"/>
    <m/>
    <m/>
    <n v="5"/>
    <n v="5.7339449541284407E-4"/>
    <m/>
    <m/>
    <m/>
    <m/>
    <m/>
    <m/>
    <x v="458"/>
    <m/>
    <m/>
    <m/>
    <n v="8720"/>
    <n v="0.99169794154441038"/>
    <m/>
    <n v="32.46"/>
    <m/>
    <m/>
    <n v="283.05119999999999"/>
  </r>
  <r>
    <x v="0"/>
    <d v="2017-12-26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93"/>
    <m/>
    <m/>
    <n v="3"/>
    <n v="3.2819166393173612E-4"/>
    <m/>
    <m/>
    <m/>
    <m/>
    <m/>
    <m/>
    <x v="693"/>
    <m/>
    <m/>
    <m/>
    <n v="9141"/>
    <n v="0.99391105795368051"/>
    <m/>
    <n v="32.46"/>
    <m/>
    <m/>
    <n v="296.71686"/>
  </r>
  <r>
    <x v="0"/>
    <d v="2017-12-27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94"/>
    <m/>
    <m/>
    <n v="1"/>
    <n v="1.1446886446886447E-4"/>
    <m/>
    <m/>
    <m/>
    <m/>
    <m/>
    <m/>
    <x v="694"/>
    <m/>
    <m/>
    <m/>
    <n v="8736"/>
    <n v="0.99295294385087518"/>
    <m/>
    <n v="32.46"/>
    <m/>
    <m/>
    <n v="283.57056"/>
  </r>
  <r>
    <x v="0"/>
    <d v="2017-12-28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95"/>
    <m/>
    <m/>
    <n v="1"/>
    <n v="9.1315861565153872E-5"/>
    <m/>
    <m/>
    <m/>
    <m/>
    <m/>
    <m/>
    <x v="695"/>
    <m/>
    <m/>
    <m/>
    <n v="10951"/>
    <n v="0.99148936170212765"/>
    <m/>
    <n v="32.46"/>
    <m/>
    <m/>
    <n v="355.46946000000003"/>
  </r>
  <r>
    <x v="0"/>
    <d v="2017-12-29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96"/>
    <m/>
    <m/>
    <n v="2"/>
    <n v="3.0854674483184202E-4"/>
    <m/>
    <m/>
    <m/>
    <m/>
    <m/>
    <m/>
    <x v="696"/>
    <m/>
    <m/>
    <m/>
    <n v="6482"/>
    <n v="0.99173806609547122"/>
    <m/>
    <n v="32.46"/>
    <m/>
    <m/>
    <n v="210.40572"/>
  </r>
  <r>
    <x v="0"/>
    <d v="2017-12-30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97"/>
    <m/>
    <m/>
    <n v="0"/>
    <n v="0"/>
    <m/>
    <m/>
    <m/>
    <m/>
    <m/>
    <m/>
    <x v="697"/>
    <m/>
    <m/>
    <m/>
    <n v="8725"/>
    <n v="0.99373576309794986"/>
    <m/>
    <n v="32.46"/>
    <m/>
    <m/>
    <n v="283.21350000000001"/>
  </r>
  <r>
    <x v="0"/>
    <d v="2017-12-31T00:00:00"/>
    <d v="2017-10-01T00:00:00"/>
    <d v="2017-12-31T00:00:00"/>
    <x v="0"/>
    <s v="DAN_Carat_Smirnoff_INT Ted Danson_Seq 3x_10/1-12/31 | 202774"/>
    <m/>
    <x v="8"/>
    <m/>
    <m/>
    <m/>
    <x v="4"/>
    <m/>
    <m/>
    <m/>
    <m/>
    <x v="698"/>
    <m/>
    <m/>
    <n v="0"/>
    <n v="0"/>
    <m/>
    <m/>
    <m/>
    <m/>
    <m/>
    <m/>
    <x v="698"/>
    <m/>
    <m/>
    <m/>
    <n v="9467"/>
    <n v="0.99673615497999579"/>
    <m/>
    <n v="32.46"/>
    <m/>
    <m/>
    <n v="307.29882000000003"/>
  </r>
  <r>
    <x v="0"/>
    <d v="2017-12-25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699"/>
    <m/>
    <m/>
    <n v="2"/>
    <n v="2.5836455238341301E-4"/>
    <m/>
    <m/>
    <m/>
    <m/>
    <m/>
    <m/>
    <x v="699"/>
    <m/>
    <m/>
    <m/>
    <n v="7741"/>
    <n v="0.99103827934963518"/>
    <m/>
    <n v="32.46"/>
    <m/>
    <m/>
    <n v="251.27286000000001"/>
  </r>
  <r>
    <x v="0"/>
    <d v="2017-12-26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700"/>
    <m/>
    <m/>
    <n v="1"/>
    <n v="1.1954572624028691E-4"/>
    <m/>
    <m/>
    <m/>
    <m/>
    <m/>
    <m/>
    <x v="700"/>
    <m/>
    <m/>
    <m/>
    <n v="8365"/>
    <n v="0.99240716573733534"/>
    <m/>
    <n v="32.46"/>
    <m/>
    <m/>
    <n v="271.52790000000005"/>
  </r>
  <r>
    <x v="0"/>
    <d v="2017-12-27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701"/>
    <m/>
    <m/>
    <n v="1"/>
    <n v="1.2368583797155226E-4"/>
    <m/>
    <m/>
    <m/>
    <m/>
    <m/>
    <m/>
    <x v="701"/>
    <m/>
    <m/>
    <m/>
    <n v="8085"/>
    <n v="0.99263351749539597"/>
    <m/>
    <n v="32.46"/>
    <m/>
    <m/>
    <n v="262.43910000000005"/>
  </r>
  <r>
    <x v="0"/>
    <d v="2017-12-28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702"/>
    <m/>
    <m/>
    <n v="1"/>
    <n v="1.0045203415369161E-4"/>
    <m/>
    <m/>
    <m/>
    <m/>
    <m/>
    <m/>
    <x v="702"/>
    <m/>
    <m/>
    <m/>
    <n v="9955"/>
    <n v="0.99123767798466589"/>
    <m/>
    <n v="32.46"/>
    <m/>
    <m/>
    <n v="323.13929999999999"/>
  </r>
  <r>
    <x v="0"/>
    <d v="2017-12-29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703"/>
    <m/>
    <m/>
    <n v="1"/>
    <n v="1.6608536787908985E-4"/>
    <m/>
    <m/>
    <m/>
    <m/>
    <m/>
    <m/>
    <x v="703"/>
    <m/>
    <m/>
    <m/>
    <n v="6021"/>
    <n v="0.99389237372069994"/>
    <m/>
    <n v="32.46"/>
    <m/>
    <m/>
    <n v="195.44166000000001"/>
  </r>
  <r>
    <x v="0"/>
    <d v="2017-12-30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704"/>
    <m/>
    <m/>
    <n v="1"/>
    <n v="1.2368583797155226E-4"/>
    <m/>
    <m/>
    <m/>
    <m/>
    <m/>
    <m/>
    <x v="704"/>
    <m/>
    <m/>
    <m/>
    <n v="8085"/>
    <n v="0.99165951183613399"/>
    <m/>
    <n v="32.46"/>
    <m/>
    <m/>
    <n v="262.43910000000005"/>
  </r>
  <r>
    <x v="0"/>
    <d v="2017-12-31T00:00:00"/>
    <d v="2017-10-01T00:00:00"/>
    <d v="2017-12-31T00:00:00"/>
    <x v="0"/>
    <s v="DAN_Carat_Smirnoff_INT Ted Danson_Seq 3x_10/1-12/31 | 202774"/>
    <m/>
    <x v="9"/>
    <m/>
    <m/>
    <m/>
    <x v="5"/>
    <m/>
    <m/>
    <m/>
    <m/>
    <x v="705"/>
    <m/>
    <m/>
    <n v="0"/>
    <n v="0"/>
    <m/>
    <m/>
    <m/>
    <m/>
    <m/>
    <m/>
    <x v="705"/>
    <m/>
    <m/>
    <m/>
    <n v="9310"/>
    <n v="0.9966812975056204"/>
    <m/>
    <n v="32.46"/>
    <m/>
    <m/>
    <n v="302.20260000000002"/>
  </r>
  <r>
    <x v="0"/>
    <d v="2017-12-25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706"/>
    <m/>
    <m/>
    <n v="1"/>
    <n v="3.875968992248062E-4"/>
    <m/>
    <m/>
    <m/>
    <m/>
    <m/>
    <m/>
    <x v="706"/>
    <m/>
    <m/>
    <m/>
    <n v="2580"/>
    <n v="0.99078341013824889"/>
    <m/>
    <n v="35.71"/>
    <m/>
    <m/>
    <n v="92.131799999999998"/>
  </r>
  <r>
    <x v="0"/>
    <d v="2017-12-26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707"/>
    <m/>
    <m/>
    <n v="3"/>
    <n v="8.8339222614840988E-4"/>
    <m/>
    <m/>
    <m/>
    <m/>
    <m/>
    <m/>
    <x v="707"/>
    <m/>
    <m/>
    <m/>
    <n v="3396"/>
    <n v="0.99095418733586227"/>
    <m/>
    <n v="35.71"/>
    <m/>
    <m/>
    <n v="121.27116000000001"/>
  </r>
  <r>
    <x v="0"/>
    <d v="2017-12-27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708"/>
    <m/>
    <m/>
    <n v="2"/>
    <n v="1.2610340479192938E-3"/>
    <m/>
    <m/>
    <m/>
    <m/>
    <m/>
    <m/>
    <x v="708"/>
    <m/>
    <m/>
    <m/>
    <n v="1586"/>
    <n v="0.98143564356435642"/>
    <m/>
    <n v="35.71"/>
    <m/>
    <m/>
    <n v="56.636060000000008"/>
  </r>
  <r>
    <x v="0"/>
    <d v="2017-12-28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709"/>
    <m/>
    <m/>
    <n v="4"/>
    <n v="1.152073732718894E-3"/>
    <m/>
    <m/>
    <m/>
    <m/>
    <m/>
    <m/>
    <x v="709"/>
    <m/>
    <m/>
    <m/>
    <n v="3472"/>
    <n v="0.98636363636363633"/>
    <m/>
    <n v="35.71"/>
    <m/>
    <m/>
    <n v="123.98512000000001"/>
  </r>
  <r>
    <x v="0"/>
    <d v="2017-12-29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710"/>
    <m/>
    <m/>
    <n v="0"/>
    <n v="0"/>
    <m/>
    <m/>
    <m/>
    <m/>
    <m/>
    <m/>
    <x v="710"/>
    <m/>
    <m/>
    <m/>
    <n v="1965"/>
    <n v="0.98595082789764177"/>
    <m/>
    <n v="35.71"/>
    <m/>
    <m/>
    <n v="70.170150000000007"/>
  </r>
  <r>
    <x v="0"/>
    <d v="2017-12-30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711"/>
    <m/>
    <m/>
    <n v="2"/>
    <n v="8.9847259658580418E-4"/>
    <m/>
    <m/>
    <m/>
    <m/>
    <m/>
    <m/>
    <x v="711"/>
    <m/>
    <m/>
    <m/>
    <n v="2226"/>
    <n v="0.98539176626826031"/>
    <m/>
    <n v="35.71"/>
    <m/>
    <m/>
    <n v="79.490460000000013"/>
  </r>
  <r>
    <x v="0"/>
    <d v="2017-12-31T00:00:00"/>
    <d v="2017-10-01T00:00:00"/>
    <d v="2017-12-31T00:00:00"/>
    <x v="0"/>
    <s v="DAN_Carat_Smirnoff_INT Ted Danson_Seq 3x_10/1-12/31 | 202774"/>
    <m/>
    <x v="7"/>
    <m/>
    <m/>
    <m/>
    <x v="8"/>
    <m/>
    <m/>
    <m/>
    <m/>
    <x v="712"/>
    <m/>
    <m/>
    <n v="0"/>
    <n v="0"/>
    <m/>
    <m/>
    <m/>
    <m/>
    <m/>
    <m/>
    <x v="712"/>
    <m/>
    <m/>
    <m/>
    <n v="2729"/>
    <n v="0.99598540145985404"/>
    <m/>
    <n v="35.71"/>
    <m/>
    <m/>
    <n v="97.452590000000001"/>
  </r>
  <r>
    <x v="0"/>
    <d v="2017-12-25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713"/>
    <m/>
    <m/>
    <n v="0"/>
    <n v="0"/>
    <m/>
    <m/>
    <m/>
    <m/>
    <m/>
    <m/>
    <x v="713"/>
    <m/>
    <m/>
    <m/>
    <n v="2521"/>
    <n v="0.99604899249308576"/>
    <m/>
    <n v="35.71"/>
    <m/>
    <m/>
    <n v="90.024910000000006"/>
  </r>
  <r>
    <x v="0"/>
    <d v="2017-12-26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714"/>
    <m/>
    <m/>
    <n v="0"/>
    <n v="0"/>
    <m/>
    <m/>
    <m/>
    <m/>
    <m/>
    <m/>
    <x v="714"/>
    <m/>
    <m/>
    <m/>
    <n v="3270"/>
    <n v="0.99513085818624469"/>
    <m/>
    <n v="35.71"/>
    <m/>
    <m/>
    <n v="116.7717"/>
  </r>
  <r>
    <x v="0"/>
    <d v="2017-12-27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715"/>
    <m/>
    <m/>
    <n v="0"/>
    <n v="0"/>
    <m/>
    <m/>
    <m/>
    <m/>
    <m/>
    <m/>
    <x v="715"/>
    <m/>
    <m/>
    <m/>
    <n v="1531"/>
    <n v="0.99480181936322287"/>
    <m/>
    <n v="35.71"/>
    <m/>
    <m/>
    <n v="54.67201"/>
  </r>
  <r>
    <x v="0"/>
    <d v="2017-12-28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716"/>
    <m/>
    <m/>
    <n v="2"/>
    <n v="5.9470710674992561E-4"/>
    <m/>
    <m/>
    <m/>
    <m/>
    <m/>
    <m/>
    <x v="716"/>
    <m/>
    <m/>
    <m/>
    <n v="3363"/>
    <n v="0.98999116867824555"/>
    <m/>
    <n v="35.71"/>
    <m/>
    <m/>
    <n v="120.09272999999999"/>
  </r>
  <r>
    <x v="0"/>
    <d v="2017-12-29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717"/>
    <m/>
    <m/>
    <n v="0"/>
    <n v="0"/>
    <m/>
    <m/>
    <m/>
    <m/>
    <m/>
    <m/>
    <x v="717"/>
    <m/>
    <m/>
    <m/>
    <n v="1871"/>
    <n v="0.99893219434062996"/>
    <m/>
    <n v="35.71"/>
    <m/>
    <m/>
    <n v="66.813410000000005"/>
  </r>
  <r>
    <x v="0"/>
    <d v="2017-12-30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718"/>
    <m/>
    <m/>
    <n v="0"/>
    <n v="0"/>
    <m/>
    <m/>
    <m/>
    <m/>
    <m/>
    <m/>
    <x v="718"/>
    <m/>
    <m/>
    <m/>
    <n v="2156"/>
    <n v="0.99630314232902029"/>
    <m/>
    <n v="35.71"/>
    <m/>
    <m/>
    <n v="76.990759999999995"/>
  </r>
  <r>
    <x v="0"/>
    <d v="2017-12-31T00:00:00"/>
    <d v="2017-10-01T00:00:00"/>
    <d v="2017-12-31T00:00:00"/>
    <x v="0"/>
    <s v="DAN_Carat_Smirnoff_INT Ted Danson_Seq 3x_10/1-12/31 | 202774"/>
    <m/>
    <x v="8"/>
    <m/>
    <m/>
    <m/>
    <x v="9"/>
    <m/>
    <m/>
    <m/>
    <m/>
    <x v="719"/>
    <m/>
    <m/>
    <n v="0"/>
    <n v="0"/>
    <m/>
    <m/>
    <m/>
    <m/>
    <m/>
    <m/>
    <x v="719"/>
    <m/>
    <m/>
    <m/>
    <n v="2705"/>
    <n v="0.99302496328928047"/>
    <m/>
    <n v="35.71"/>
    <m/>
    <m/>
    <n v="96.595550000000003"/>
  </r>
  <r>
    <x v="0"/>
    <d v="2017-12-25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720"/>
    <m/>
    <m/>
    <n v="0"/>
    <n v="0"/>
    <m/>
    <m/>
    <m/>
    <m/>
    <m/>
    <m/>
    <x v="720"/>
    <m/>
    <m/>
    <m/>
    <n v="2337"/>
    <n v="0.99446808510638296"/>
    <m/>
    <n v="35.71"/>
    <m/>
    <m/>
    <n v="83.454270000000008"/>
  </r>
  <r>
    <x v="0"/>
    <d v="2017-12-26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721"/>
    <m/>
    <m/>
    <n v="0"/>
    <n v="0"/>
    <m/>
    <m/>
    <m/>
    <m/>
    <m/>
    <m/>
    <x v="721"/>
    <m/>
    <m/>
    <m/>
    <n v="3064"/>
    <n v="0.9941596365996106"/>
    <m/>
    <n v="35.71"/>
    <m/>
    <m/>
    <n v="109.41544"/>
  </r>
  <r>
    <x v="0"/>
    <d v="2017-12-27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722"/>
    <m/>
    <m/>
    <n v="0"/>
    <n v="0"/>
    <m/>
    <m/>
    <m/>
    <m/>
    <m/>
    <m/>
    <x v="722"/>
    <m/>
    <m/>
    <m/>
    <n v="1406"/>
    <n v="0.99223712067748771"/>
    <m/>
    <n v="35.71"/>
    <m/>
    <m/>
    <n v="50.208260000000003"/>
  </r>
  <r>
    <x v="0"/>
    <d v="2017-12-28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723"/>
    <m/>
    <m/>
    <n v="0"/>
    <n v="0"/>
    <m/>
    <m/>
    <m/>
    <m/>
    <m/>
    <m/>
    <x v="723"/>
    <m/>
    <m/>
    <m/>
    <n v="3172"/>
    <n v="0.99249061326658328"/>
    <m/>
    <n v="35.71"/>
    <m/>
    <m/>
    <n v="113.27212000000002"/>
  </r>
  <r>
    <x v="0"/>
    <d v="2017-12-29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724"/>
    <m/>
    <m/>
    <n v="0"/>
    <n v="0"/>
    <m/>
    <m/>
    <m/>
    <m/>
    <m/>
    <m/>
    <x v="724"/>
    <m/>
    <m/>
    <m/>
    <n v="1737"/>
    <n v="0.99770246984491673"/>
    <m/>
    <n v="35.71"/>
    <m/>
    <m/>
    <n v="62.028270000000006"/>
  </r>
  <r>
    <x v="0"/>
    <d v="2017-12-30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725"/>
    <m/>
    <m/>
    <n v="0"/>
    <n v="0"/>
    <m/>
    <m/>
    <m/>
    <m/>
    <m/>
    <m/>
    <x v="725"/>
    <m/>
    <m/>
    <m/>
    <n v="1997"/>
    <n v="0.99600997506234412"/>
    <m/>
    <n v="35.71"/>
    <m/>
    <m/>
    <n v="71.31286999999999"/>
  </r>
  <r>
    <x v="0"/>
    <d v="2017-12-31T00:00:00"/>
    <d v="2017-10-01T00:00:00"/>
    <d v="2017-12-31T00:00:00"/>
    <x v="0"/>
    <s v="DAN_Carat_Smirnoff_INT Ted Danson_Seq 3x_10/1-12/31 | 202774"/>
    <m/>
    <x v="9"/>
    <m/>
    <m/>
    <m/>
    <x v="2"/>
    <m/>
    <m/>
    <m/>
    <m/>
    <x v="726"/>
    <m/>
    <m/>
    <n v="0"/>
    <n v="0"/>
    <m/>
    <m/>
    <m/>
    <m/>
    <m/>
    <m/>
    <x v="726"/>
    <m/>
    <m/>
    <m/>
    <n v="2644"/>
    <n v="0.99510726383138881"/>
    <m/>
    <n v="35.71"/>
    <m/>
    <m/>
    <n v="94.417240000000007"/>
  </r>
  <r>
    <x v="0"/>
    <d v="2017-12-25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5"/>
    <n v="4.4899425287356321E-4"/>
    <m/>
    <m/>
    <m/>
    <m/>
    <m/>
    <m/>
    <x v="0"/>
    <m/>
    <m/>
    <m/>
    <n v="11136"/>
    <m/>
    <m/>
    <n v="6.17"/>
    <m/>
    <m/>
    <n v="68.709119999999999"/>
  </r>
  <r>
    <x v="0"/>
    <d v="2017-12-26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7"/>
    <n v="6.2001771479185119E-4"/>
    <m/>
    <m/>
    <m/>
    <m/>
    <m/>
    <m/>
    <x v="0"/>
    <m/>
    <m/>
    <m/>
    <n v="11290"/>
    <m/>
    <m/>
    <n v="6.17"/>
    <m/>
    <m/>
    <n v="69.659300000000002"/>
  </r>
  <r>
    <x v="0"/>
    <d v="2017-12-27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6"/>
    <n v="5.7410774088603961E-4"/>
    <m/>
    <m/>
    <m/>
    <m/>
    <m/>
    <m/>
    <x v="0"/>
    <m/>
    <m/>
    <m/>
    <n v="10451"/>
    <m/>
    <m/>
    <n v="6.17"/>
    <m/>
    <m/>
    <n v="64.482669999999999"/>
  </r>
  <r>
    <x v="0"/>
    <d v="2017-12-28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7"/>
    <n v="4.8797490414778671E-4"/>
    <m/>
    <m/>
    <m/>
    <m/>
    <m/>
    <m/>
    <x v="0"/>
    <m/>
    <m/>
    <m/>
    <n v="14345"/>
    <m/>
    <m/>
    <n v="6.17"/>
    <m/>
    <m/>
    <n v="88.508649999999989"/>
  </r>
  <r>
    <x v="0"/>
    <d v="2017-12-29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8"/>
    <n v="9.3874677305796764E-4"/>
    <m/>
    <m/>
    <m/>
    <m/>
    <m/>
    <m/>
    <x v="0"/>
    <m/>
    <m/>
    <m/>
    <n v="8522"/>
    <m/>
    <m/>
    <n v="6.17"/>
    <m/>
    <m/>
    <n v="52.580739999999999"/>
  </r>
  <r>
    <x v="0"/>
    <d v="2017-12-30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4"/>
    <n v="3.8164297299875965E-4"/>
    <m/>
    <m/>
    <m/>
    <m/>
    <m/>
    <m/>
    <x v="0"/>
    <m/>
    <m/>
    <m/>
    <n v="10481"/>
    <m/>
    <m/>
    <n v="6.17"/>
    <m/>
    <m/>
    <n v="64.66776999999999"/>
  </r>
  <r>
    <x v="0"/>
    <d v="2017-12-31T00:00:00"/>
    <d v="2017-10-01T00:00:00"/>
    <d v="2017-12-31T00:00:00"/>
    <x v="0"/>
    <s v="DAN_Carat_Smirnoff_INT Ted Danson_Seq 3x_10/1-12/31 | 202774"/>
    <m/>
    <x v="0"/>
    <m/>
    <m/>
    <m/>
    <x v="0"/>
    <m/>
    <m/>
    <m/>
    <m/>
    <x v="0"/>
    <m/>
    <m/>
    <n v="1"/>
    <n v="8.5258760337624692E-5"/>
    <m/>
    <m/>
    <m/>
    <m/>
    <m/>
    <m/>
    <x v="0"/>
    <m/>
    <m/>
    <m/>
    <n v="11729"/>
    <m/>
    <m/>
    <n v="6.17"/>
    <m/>
    <m/>
    <n v="72.367929999999987"/>
  </r>
  <r>
    <x v="0"/>
    <d v="2017-12-25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4"/>
    <n v="4.0920716112531971E-4"/>
    <m/>
    <m/>
    <m/>
    <m/>
    <m/>
    <m/>
    <x v="0"/>
    <m/>
    <m/>
    <m/>
    <n v="9775"/>
    <m/>
    <m/>
    <n v="7.4"/>
    <m/>
    <m/>
    <n v="72.334999999999994"/>
  </r>
  <r>
    <x v="0"/>
    <d v="2017-12-26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5"/>
    <n v="4.9387593836428293E-4"/>
    <m/>
    <m/>
    <m/>
    <m/>
    <m/>
    <m/>
    <x v="0"/>
    <m/>
    <m/>
    <m/>
    <n v="10124"/>
    <m/>
    <m/>
    <n v="7.4"/>
    <m/>
    <m/>
    <n v="74.917600000000007"/>
  </r>
  <r>
    <x v="0"/>
    <d v="2017-12-27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4"/>
    <n v="4.1485169052063887E-4"/>
    <m/>
    <m/>
    <m/>
    <m/>
    <m/>
    <m/>
    <x v="0"/>
    <m/>
    <m/>
    <m/>
    <n v="9642"/>
    <m/>
    <m/>
    <n v="7.4"/>
    <m/>
    <m/>
    <n v="71.350800000000007"/>
  </r>
  <r>
    <x v="0"/>
    <d v="2017-12-28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6"/>
    <n v="4.9232789037498975E-4"/>
    <m/>
    <m/>
    <m/>
    <m/>
    <m/>
    <m/>
    <x v="0"/>
    <m/>
    <m/>
    <m/>
    <n v="12187"/>
    <m/>
    <m/>
    <n v="7.4"/>
    <m/>
    <m/>
    <n v="90.183800000000005"/>
  </r>
  <r>
    <x v="0"/>
    <d v="2017-12-29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3"/>
    <n v="4.1079008626591809E-4"/>
    <m/>
    <m/>
    <m/>
    <m/>
    <m/>
    <m/>
    <x v="0"/>
    <m/>
    <m/>
    <m/>
    <n v="7303"/>
    <m/>
    <m/>
    <n v="7.4"/>
    <m/>
    <m/>
    <n v="54.042200000000001"/>
  </r>
  <r>
    <x v="0"/>
    <d v="2017-12-30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1"/>
    <n v="1.0327377878756583E-4"/>
    <m/>
    <m/>
    <m/>
    <m/>
    <m/>
    <m/>
    <x v="0"/>
    <m/>
    <m/>
    <m/>
    <n v="9683"/>
    <m/>
    <m/>
    <n v="7.4"/>
    <m/>
    <m/>
    <n v="71.654200000000003"/>
  </r>
  <r>
    <x v="0"/>
    <d v="2017-12-31T00:00:00"/>
    <d v="2017-10-01T00:00:00"/>
    <d v="2017-12-31T00:00:00"/>
    <x v="0"/>
    <s v="DAN_Carat_Smirnoff_INT Ted Danson_Seq 3x_10/1-12/31 | 202774"/>
    <m/>
    <x v="10"/>
    <m/>
    <m/>
    <m/>
    <x v="6"/>
    <m/>
    <m/>
    <m/>
    <m/>
    <x v="0"/>
    <m/>
    <m/>
    <n v="2"/>
    <n v="1.9815713861091845E-4"/>
    <m/>
    <m/>
    <m/>
    <m/>
    <m/>
    <m/>
    <x v="0"/>
    <m/>
    <m/>
    <m/>
    <n v="10093"/>
    <m/>
    <m/>
    <n v="7.4"/>
    <m/>
    <m/>
    <n v="74.688199999999995"/>
  </r>
  <r>
    <x v="0"/>
    <d v="2017-12-25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2730"/>
    <m/>
    <m/>
    <n v="8.14"/>
    <m/>
    <m/>
    <n v="22.222200000000001"/>
  </r>
  <r>
    <x v="0"/>
    <d v="2017-12-26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3631"/>
    <m/>
    <m/>
    <n v="8.14"/>
    <m/>
    <m/>
    <n v="29.556340000000002"/>
  </r>
  <r>
    <x v="0"/>
    <d v="2017-12-27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1709"/>
    <m/>
    <m/>
    <n v="8.14"/>
    <m/>
    <m/>
    <n v="13.91126"/>
  </r>
  <r>
    <x v="0"/>
    <d v="2017-12-28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2"/>
    <n v="5.4347826086956522E-4"/>
    <m/>
    <m/>
    <m/>
    <m/>
    <m/>
    <m/>
    <x v="0"/>
    <m/>
    <m/>
    <m/>
    <n v="3680"/>
    <m/>
    <m/>
    <n v="8.14"/>
    <m/>
    <m/>
    <n v="29.955200000000001"/>
  </r>
  <r>
    <x v="0"/>
    <d v="2017-12-29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1"/>
    <n v="4.7169811320754717E-4"/>
    <m/>
    <m/>
    <m/>
    <m/>
    <m/>
    <m/>
    <x v="0"/>
    <m/>
    <m/>
    <m/>
    <n v="2120"/>
    <m/>
    <m/>
    <n v="8.14"/>
    <m/>
    <m/>
    <n v="17.256800000000002"/>
  </r>
  <r>
    <x v="0"/>
    <d v="2017-12-30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0"/>
    <n v="0"/>
    <m/>
    <m/>
    <m/>
    <m/>
    <m/>
    <m/>
    <x v="0"/>
    <m/>
    <m/>
    <m/>
    <n v="2402"/>
    <m/>
    <m/>
    <n v="8.14"/>
    <m/>
    <m/>
    <n v="19.552280000000003"/>
  </r>
  <r>
    <x v="0"/>
    <d v="2017-12-31T00:00:00"/>
    <d v="2017-10-01T00:00:00"/>
    <d v="2017-12-31T00:00:00"/>
    <x v="0"/>
    <s v="DAN_Carat_Smirnoff_INT Ted Danson_Seq 3x_10/1-12/31 | 202774"/>
    <m/>
    <x v="10"/>
    <m/>
    <m/>
    <m/>
    <x v="1"/>
    <m/>
    <m/>
    <m/>
    <m/>
    <x v="0"/>
    <m/>
    <m/>
    <n v="2"/>
    <n v="6.8446269678302531E-4"/>
    <m/>
    <m/>
    <m/>
    <m/>
    <m/>
    <m/>
    <x v="0"/>
    <m/>
    <m/>
    <m/>
    <n v="2922"/>
    <m/>
    <m/>
    <n v="8.14"/>
    <m/>
    <m/>
    <n v="23.78508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4">
  <r>
    <s v="Captain Morgan"/>
    <d v="2017-10-01T00:00:00"/>
    <d v="2017-10-01T00:00:00"/>
    <d v="2017-12-31T00:00:00"/>
    <x v="0"/>
    <s v="DAN_Diageo_Captain Morgan_A21-34_Q4'17"/>
    <m/>
    <s v="01_VC_CC Hero 15"/>
    <m/>
    <m/>
    <m/>
    <x v="0"/>
    <m/>
    <m/>
    <m/>
    <m/>
    <x v="0"/>
    <m/>
    <m/>
    <n v="55"/>
    <n v="8.420472465055039E-4"/>
    <m/>
    <m/>
    <m/>
    <m/>
    <m/>
    <m/>
    <x v="0"/>
    <m/>
    <m/>
    <m/>
    <n v="65317"/>
    <n v="0.98416405496624881"/>
    <m/>
    <n v="27.05"/>
    <m/>
    <m/>
    <n v="1766.8248500000002"/>
  </r>
  <r>
    <s v="Captain Morgan"/>
    <d v="2017-10-02T00:00:00"/>
    <d v="2017-10-01T00:00:00"/>
    <d v="2017-12-31T00:00:00"/>
    <x v="0"/>
    <s v="DAN_Diageo_Captain Morgan_A21-34_Q4'17"/>
    <m/>
    <s v="01_VC_CC Hero 15"/>
    <m/>
    <m/>
    <m/>
    <x v="0"/>
    <m/>
    <m/>
    <m/>
    <m/>
    <x v="1"/>
    <m/>
    <m/>
    <n v="43"/>
    <n v="7.4397037959791001E-4"/>
    <m/>
    <m/>
    <m/>
    <m/>
    <m/>
    <m/>
    <x v="1"/>
    <m/>
    <m/>
    <m/>
    <n v="57798"/>
    <n v="0.98000915611170458"/>
    <m/>
    <n v="27.05"/>
    <m/>
    <m/>
    <n v="1563.4359000000002"/>
  </r>
  <r>
    <s v="Captain Morgan"/>
    <d v="2017-10-03T00:00:00"/>
    <d v="2017-10-01T00:00:00"/>
    <d v="2017-12-31T00:00:00"/>
    <x v="0"/>
    <s v="DAN_Diageo_Captain Morgan_A21-34_Q4'17"/>
    <m/>
    <s v="01_VC_CC Hero 15"/>
    <m/>
    <m/>
    <m/>
    <x v="0"/>
    <m/>
    <m/>
    <m/>
    <m/>
    <x v="2"/>
    <m/>
    <m/>
    <n v="27"/>
    <n v="4.6636957197637062E-4"/>
    <m/>
    <m/>
    <m/>
    <m/>
    <m/>
    <m/>
    <x v="2"/>
    <m/>
    <m/>
    <m/>
    <n v="57894"/>
    <n v="0.98383889880193731"/>
    <m/>
    <n v="27.05"/>
    <m/>
    <m/>
    <n v="1566.0327"/>
  </r>
  <r>
    <s v="Captain Morgan"/>
    <d v="2017-10-04T00:00:00"/>
    <d v="2017-10-01T00:00:00"/>
    <d v="2017-12-31T00:00:00"/>
    <x v="0"/>
    <s v="DAN_Diageo_Captain Morgan_A21-34_Q4'17"/>
    <m/>
    <s v="01_VC_CC Hero 15"/>
    <m/>
    <m/>
    <m/>
    <x v="0"/>
    <m/>
    <m/>
    <m/>
    <m/>
    <x v="3"/>
    <m/>
    <m/>
    <n v="36"/>
    <n v="6.0993172153228398E-4"/>
    <m/>
    <m/>
    <m/>
    <m/>
    <m/>
    <m/>
    <x v="3"/>
    <m/>
    <m/>
    <m/>
    <n v="59023"/>
    <n v="0.98429083632118741"/>
    <m/>
    <n v="27.05"/>
    <m/>
    <m/>
    <n v="1596.5721500000002"/>
  </r>
  <r>
    <s v="Captain Morgan"/>
    <d v="2017-10-05T00:00:00"/>
    <d v="2017-10-01T00:00:00"/>
    <d v="2017-12-31T00:00:00"/>
    <x v="0"/>
    <s v="DAN_Diageo_Captain Morgan_A21-34_Q4'17"/>
    <m/>
    <s v="01_VC_CC Hero 15"/>
    <m/>
    <m/>
    <m/>
    <x v="0"/>
    <m/>
    <m/>
    <m/>
    <m/>
    <x v="4"/>
    <m/>
    <m/>
    <n v="59"/>
    <n v="9.2783343031027383E-4"/>
    <m/>
    <m/>
    <m/>
    <m/>
    <m/>
    <m/>
    <x v="4"/>
    <m/>
    <m/>
    <m/>
    <n v="63589"/>
    <n v="0.98323875496729707"/>
    <m/>
    <n v="27.05"/>
    <m/>
    <m/>
    <n v="1720.0824499999999"/>
  </r>
  <r>
    <s v="Captain Morgan"/>
    <d v="2017-10-06T00:00:00"/>
    <d v="2017-10-01T00:00:00"/>
    <d v="2017-12-31T00:00:00"/>
    <x v="0"/>
    <s v="DAN_Diageo_Captain Morgan_A21-34_Q4'17"/>
    <m/>
    <s v="01_VC_CC Hero 15"/>
    <m/>
    <m/>
    <m/>
    <x v="0"/>
    <m/>
    <m/>
    <m/>
    <m/>
    <x v="5"/>
    <m/>
    <m/>
    <n v="41"/>
    <n v="6.905612073031058E-4"/>
    <m/>
    <m/>
    <m/>
    <m/>
    <m/>
    <m/>
    <x v="5"/>
    <m/>
    <m/>
    <m/>
    <n v="59372"/>
    <n v="0.98644248022861702"/>
    <m/>
    <n v="27.05"/>
    <m/>
    <m/>
    <n v="1606.0126"/>
  </r>
  <r>
    <s v="Captain Morgan"/>
    <d v="2017-10-07T00:00:00"/>
    <d v="2017-10-01T00:00:00"/>
    <d v="2017-12-31T00:00:00"/>
    <x v="0"/>
    <s v="DAN_Diageo_Captain Morgan_A21-34_Q4'17"/>
    <m/>
    <s v="01_VC_CC Hero 15"/>
    <m/>
    <m/>
    <m/>
    <x v="0"/>
    <m/>
    <m/>
    <m/>
    <m/>
    <x v="6"/>
    <m/>
    <m/>
    <n v="35"/>
    <n v="5.9216648337704085E-4"/>
    <m/>
    <m/>
    <m/>
    <m/>
    <m/>
    <m/>
    <x v="6"/>
    <m/>
    <m/>
    <m/>
    <n v="59105"/>
    <n v="0.98819615120964366"/>
    <m/>
    <n v="27.05"/>
    <m/>
    <m/>
    <n v="1598.79025"/>
  </r>
  <r>
    <s v="Captain Morgan"/>
    <d v="2017-10-08T00:00:00"/>
    <d v="2017-10-01T00:00:00"/>
    <d v="2017-12-31T00:00:00"/>
    <x v="0"/>
    <s v="DAN_Diageo_Captain Morgan_A21-34_Q4'17"/>
    <m/>
    <s v="01_VC_CC Hero 15"/>
    <m/>
    <m/>
    <m/>
    <x v="0"/>
    <m/>
    <m/>
    <m/>
    <m/>
    <x v="7"/>
    <m/>
    <m/>
    <n v="88"/>
    <n v="1.4348839863686021E-3"/>
    <m/>
    <m/>
    <m/>
    <m/>
    <m/>
    <m/>
    <x v="7"/>
    <m/>
    <m/>
    <m/>
    <n v="61329"/>
    <n v="0.98263182349830969"/>
    <m/>
    <n v="27.05"/>
    <m/>
    <m/>
    <n v="1658.9494499999998"/>
  </r>
  <r>
    <s v="Captain Morgan"/>
    <d v="2017-10-09T00:00:00"/>
    <d v="2017-10-01T00:00:00"/>
    <d v="2017-12-31T00:00:00"/>
    <x v="0"/>
    <s v="DAN_Diageo_Captain Morgan_A21-34_Q4'17"/>
    <m/>
    <s v="01_VC_CC Hero 15"/>
    <m/>
    <m/>
    <m/>
    <x v="0"/>
    <m/>
    <m/>
    <m/>
    <m/>
    <x v="8"/>
    <m/>
    <m/>
    <n v="50"/>
    <n v="9.5866247411611322E-4"/>
    <m/>
    <m/>
    <m/>
    <m/>
    <m/>
    <m/>
    <x v="8"/>
    <m/>
    <m/>
    <m/>
    <n v="52156"/>
    <n v="0.9843354848450534"/>
    <m/>
    <n v="27.05"/>
    <m/>
    <m/>
    <n v="1410.8198"/>
  </r>
  <r>
    <s v="Captain Morgan"/>
    <d v="2017-10-01T00:00:00"/>
    <d v="2017-10-01T00:00:00"/>
    <d v="2017-12-31T00:00:00"/>
    <x v="0"/>
    <s v="DAN_Diageo_Captain Morgan_A21-34_Q4'17"/>
    <m/>
    <s v="01_VC_CC Hero 15"/>
    <m/>
    <m/>
    <m/>
    <x v="1"/>
    <m/>
    <m/>
    <m/>
    <m/>
    <x v="9"/>
    <m/>
    <m/>
    <n v="32"/>
    <n v="7.0887421913074303E-4"/>
    <m/>
    <m/>
    <m/>
    <m/>
    <m/>
    <m/>
    <x v="9"/>
    <m/>
    <m/>
    <m/>
    <n v="45142"/>
    <n v="0.98554711378918869"/>
    <m/>
    <n v="27.05"/>
    <m/>
    <m/>
    <n v="1221.0911000000001"/>
  </r>
  <r>
    <s v="Captain Morgan"/>
    <d v="2017-10-02T00:00:00"/>
    <d v="2017-10-01T00:00:00"/>
    <d v="2017-12-31T00:00:00"/>
    <x v="0"/>
    <s v="DAN_Diageo_Captain Morgan_A21-34_Q4'17"/>
    <m/>
    <s v="01_VC_CC Hero 15"/>
    <m/>
    <m/>
    <m/>
    <x v="1"/>
    <m/>
    <m/>
    <m/>
    <m/>
    <x v="10"/>
    <m/>
    <m/>
    <n v="21"/>
    <n v="5.2563075690828997E-4"/>
    <m/>
    <m/>
    <m/>
    <m/>
    <m/>
    <m/>
    <x v="10"/>
    <m/>
    <m/>
    <m/>
    <n v="39952"/>
    <n v="0.98186286556893587"/>
    <m/>
    <n v="27.05"/>
    <m/>
    <m/>
    <n v="1080.7016000000001"/>
  </r>
  <r>
    <s v="Captain Morgan"/>
    <d v="2017-10-03T00:00:00"/>
    <d v="2017-10-01T00:00:00"/>
    <d v="2017-12-31T00:00:00"/>
    <x v="0"/>
    <s v="DAN_Diageo_Captain Morgan_A21-34_Q4'17"/>
    <m/>
    <s v="01_VC_CC Hero 15"/>
    <m/>
    <m/>
    <m/>
    <x v="1"/>
    <m/>
    <m/>
    <m/>
    <m/>
    <x v="11"/>
    <m/>
    <m/>
    <n v="13"/>
    <n v="3.0989272943980932E-4"/>
    <m/>
    <m/>
    <m/>
    <m/>
    <m/>
    <m/>
    <x v="11"/>
    <m/>
    <m/>
    <m/>
    <n v="41950"/>
    <n v="0.98448757363122197"/>
    <m/>
    <n v="27.05"/>
    <m/>
    <m/>
    <n v="1134.7474999999999"/>
  </r>
  <r>
    <s v="Captain Morgan"/>
    <d v="2017-10-04T00:00:00"/>
    <d v="2017-10-01T00:00:00"/>
    <d v="2017-12-31T00:00:00"/>
    <x v="0"/>
    <s v="DAN_Diageo_Captain Morgan_A21-34_Q4'17"/>
    <m/>
    <s v="01_VC_CC Hero 15"/>
    <m/>
    <m/>
    <m/>
    <x v="1"/>
    <m/>
    <m/>
    <m/>
    <m/>
    <x v="12"/>
    <m/>
    <m/>
    <n v="25"/>
    <n v="6.1789421651013351E-4"/>
    <m/>
    <m/>
    <m/>
    <m/>
    <m/>
    <m/>
    <x v="12"/>
    <m/>
    <m/>
    <m/>
    <n v="40460"/>
    <n v="0.98292155576610063"/>
    <m/>
    <n v="27.05"/>
    <m/>
    <m/>
    <n v="1094.443"/>
  </r>
  <r>
    <s v="Captain Morgan"/>
    <d v="2017-10-05T00:00:00"/>
    <d v="2017-10-01T00:00:00"/>
    <d v="2017-12-31T00:00:00"/>
    <x v="0"/>
    <s v="DAN_Diageo_Captain Morgan_A21-34_Q4'17"/>
    <m/>
    <s v="01_VC_CC Hero 15"/>
    <m/>
    <m/>
    <m/>
    <x v="1"/>
    <m/>
    <m/>
    <m/>
    <m/>
    <x v="13"/>
    <m/>
    <m/>
    <n v="38"/>
    <n v="8.8314585851073722E-4"/>
    <m/>
    <m/>
    <m/>
    <m/>
    <m/>
    <m/>
    <x v="13"/>
    <m/>
    <m/>
    <m/>
    <n v="43028"/>
    <n v="0.98210535926230258"/>
    <m/>
    <n v="27.05"/>
    <m/>
    <m/>
    <n v="1163.9074000000001"/>
  </r>
  <r>
    <s v="Captain Morgan"/>
    <d v="2017-10-06T00:00:00"/>
    <d v="2017-10-01T00:00:00"/>
    <d v="2017-12-31T00:00:00"/>
    <x v="0"/>
    <s v="DAN_Diageo_Captain Morgan_A21-34_Q4'17"/>
    <m/>
    <s v="01_VC_CC Hero 15"/>
    <m/>
    <m/>
    <m/>
    <x v="1"/>
    <m/>
    <m/>
    <m/>
    <m/>
    <x v="14"/>
    <m/>
    <m/>
    <n v="21"/>
    <n v="4.8252567725925414E-4"/>
    <m/>
    <m/>
    <m/>
    <m/>
    <m/>
    <m/>
    <x v="14"/>
    <m/>
    <m/>
    <m/>
    <n v="43521"/>
    <n v="0.98707219160372861"/>
    <m/>
    <n v="27.05"/>
    <m/>
    <m/>
    <n v="1177.24305"/>
  </r>
  <r>
    <s v="Captain Morgan"/>
    <d v="2017-10-07T00:00:00"/>
    <d v="2017-10-01T00:00:00"/>
    <d v="2017-12-31T00:00:00"/>
    <x v="0"/>
    <s v="DAN_Diageo_Captain Morgan_A21-34_Q4'17"/>
    <m/>
    <s v="01_VC_CC Hero 15"/>
    <m/>
    <m/>
    <m/>
    <x v="1"/>
    <m/>
    <m/>
    <m/>
    <m/>
    <x v="15"/>
    <m/>
    <m/>
    <n v="20"/>
    <n v="4.7046646750252877E-4"/>
    <m/>
    <m/>
    <m/>
    <m/>
    <m/>
    <m/>
    <x v="15"/>
    <m/>
    <m/>
    <m/>
    <n v="42511"/>
    <n v="0.98754849350709695"/>
    <m/>
    <n v="27.05"/>
    <m/>
    <m/>
    <n v="1149.92255"/>
  </r>
  <r>
    <s v="Captain Morgan"/>
    <d v="2017-10-08T00:00:00"/>
    <d v="2017-10-01T00:00:00"/>
    <d v="2017-12-31T00:00:00"/>
    <x v="0"/>
    <s v="DAN_Diageo_Captain Morgan_A21-34_Q4'17"/>
    <m/>
    <s v="01_VC_CC Hero 15"/>
    <m/>
    <m/>
    <m/>
    <x v="1"/>
    <m/>
    <m/>
    <m/>
    <m/>
    <x v="16"/>
    <m/>
    <m/>
    <n v="62"/>
    <n v="1.4706928861161848E-3"/>
    <m/>
    <m/>
    <m/>
    <m/>
    <m/>
    <m/>
    <x v="16"/>
    <m/>
    <m/>
    <m/>
    <n v="42157"/>
    <n v="0.98226851204622767"/>
    <m/>
    <n v="27.05"/>
    <m/>
    <m/>
    <n v="1140.3468500000001"/>
  </r>
  <r>
    <s v="Captain Morgan"/>
    <d v="2017-10-09T00:00:00"/>
    <d v="2017-10-01T00:00:00"/>
    <d v="2017-12-31T00:00:00"/>
    <x v="0"/>
    <s v="DAN_Diageo_Captain Morgan_A21-34_Q4'17"/>
    <m/>
    <s v="01_VC_CC Hero 15"/>
    <m/>
    <m/>
    <m/>
    <x v="1"/>
    <m/>
    <m/>
    <m/>
    <m/>
    <x v="17"/>
    <m/>
    <m/>
    <n v="36"/>
    <n v="1.0328503801463205E-3"/>
    <m/>
    <m/>
    <m/>
    <m/>
    <m/>
    <m/>
    <x v="17"/>
    <m/>
    <m/>
    <m/>
    <n v="34855"/>
    <n v="0.98346547783640414"/>
    <m/>
    <n v="27.05"/>
    <m/>
    <m/>
    <n v="942.82775000000004"/>
  </r>
  <r>
    <s v="Captain Morgan"/>
    <d v="2017-10-03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8"/>
    <n v="3.1670625494853522E-3"/>
    <m/>
    <m/>
    <m/>
    <m/>
    <m/>
    <m/>
    <x v="18"/>
    <m/>
    <m/>
    <m/>
    <n v="2526"/>
    <m/>
    <m/>
    <n v="6.17"/>
    <m/>
    <m/>
    <n v="15.585420000000001"/>
  </r>
  <r>
    <s v="Captain Morgan"/>
    <d v="2017-10-04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2"/>
    <n v="1.2704279032164925E-3"/>
    <m/>
    <m/>
    <m/>
    <m/>
    <m/>
    <m/>
    <x v="18"/>
    <m/>
    <m/>
    <m/>
    <n v="17317"/>
    <m/>
    <m/>
    <n v="6.17"/>
    <m/>
    <m/>
    <n v="106.84589"/>
  </r>
  <r>
    <s v="Captain Morgan"/>
    <d v="2017-10-05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32"/>
    <n v="3.1110246937585068E-3"/>
    <m/>
    <m/>
    <m/>
    <m/>
    <m/>
    <m/>
    <x v="18"/>
    <m/>
    <m/>
    <m/>
    <n v="10286"/>
    <m/>
    <m/>
    <n v="6.17"/>
    <m/>
    <m/>
    <n v="63.464620000000004"/>
  </r>
  <r>
    <s v="Captain Morgan"/>
    <d v="2017-10-06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7"/>
    <n v="1.1098779134295228E-3"/>
    <m/>
    <m/>
    <m/>
    <m/>
    <m/>
    <m/>
    <x v="18"/>
    <m/>
    <m/>
    <m/>
    <n v="6307"/>
    <m/>
    <m/>
    <n v="6.17"/>
    <m/>
    <m/>
    <n v="38.914190000000005"/>
  </r>
  <r>
    <s v="Captain Morgan"/>
    <d v="2017-10-07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6"/>
    <n v="2.4806201550387598E-3"/>
    <m/>
    <m/>
    <m/>
    <m/>
    <m/>
    <m/>
    <x v="18"/>
    <m/>
    <m/>
    <m/>
    <n v="6450"/>
    <m/>
    <m/>
    <n v="6.17"/>
    <m/>
    <m/>
    <n v="39.796500000000002"/>
  </r>
  <r>
    <s v="Captain Morgan"/>
    <d v="2017-10-08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8"/>
    <n v="1.664508969853893E-3"/>
    <m/>
    <m/>
    <m/>
    <m/>
    <m/>
    <m/>
    <x v="18"/>
    <m/>
    <m/>
    <m/>
    <n v="10814"/>
    <m/>
    <m/>
    <n v="6.17"/>
    <m/>
    <m/>
    <n v="66.722380000000001"/>
  </r>
  <r>
    <s v="Captain Morgan"/>
    <d v="2017-10-09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5"/>
    <n v="9.3855587535977977E-4"/>
    <m/>
    <m/>
    <m/>
    <m/>
    <m/>
    <m/>
    <x v="18"/>
    <m/>
    <m/>
    <m/>
    <n v="15982"/>
    <m/>
    <m/>
    <n v="6.17"/>
    <m/>
    <m/>
    <n v="98.608940000000004"/>
  </r>
  <r>
    <s v="Captain Morgan"/>
    <d v="2017-10-03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7"/>
    <n v="2.237851662404092E-3"/>
    <m/>
    <m/>
    <m/>
    <m/>
    <m/>
    <m/>
    <x v="18"/>
    <m/>
    <m/>
    <m/>
    <n v="3128"/>
    <m/>
    <m/>
    <n v="6.17"/>
    <m/>
    <m/>
    <n v="19.299759999999999"/>
  </r>
  <r>
    <s v="Captain Morgan"/>
    <d v="2017-10-04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54"/>
    <n v="2.1299254526091589E-3"/>
    <m/>
    <m/>
    <m/>
    <m/>
    <m/>
    <m/>
    <x v="18"/>
    <m/>
    <m/>
    <m/>
    <n v="25353"/>
    <m/>
    <m/>
    <n v="6.17"/>
    <m/>
    <m/>
    <n v="156.42801"/>
  </r>
  <r>
    <s v="Captain Morgan"/>
    <d v="2017-10-05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9"/>
    <n v="2.9489603024574671E-3"/>
    <m/>
    <m/>
    <m/>
    <m/>
    <m/>
    <m/>
    <x v="18"/>
    <m/>
    <m/>
    <m/>
    <n v="13225"/>
    <m/>
    <m/>
    <n v="6.17"/>
    <m/>
    <m/>
    <n v="81.598249999999993"/>
  </r>
  <r>
    <s v="Captain Morgan"/>
    <d v="2017-10-06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"/>
    <n v="4.3057050592034448E-4"/>
    <m/>
    <m/>
    <m/>
    <m/>
    <m/>
    <m/>
    <x v="18"/>
    <m/>
    <m/>
    <m/>
    <n v="9290"/>
    <m/>
    <m/>
    <n v="6.17"/>
    <m/>
    <m/>
    <n v="57.319300000000005"/>
  </r>
  <r>
    <s v="Captain Morgan"/>
    <d v="2017-10-07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2"/>
    <n v="3.2464238612153798E-3"/>
    <m/>
    <m/>
    <m/>
    <m/>
    <m/>
    <m/>
    <x v="18"/>
    <m/>
    <m/>
    <m/>
    <n v="9857"/>
    <m/>
    <m/>
    <n v="6.17"/>
    <m/>
    <m/>
    <n v="60.817689999999999"/>
  </r>
  <r>
    <s v="Captain Morgan"/>
    <d v="2017-10-08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4"/>
    <n v="2.6834176983594562E-3"/>
    <m/>
    <m/>
    <m/>
    <m/>
    <m/>
    <m/>
    <x v="18"/>
    <m/>
    <m/>
    <m/>
    <n v="16397"/>
    <m/>
    <m/>
    <n v="6.17"/>
    <m/>
    <m/>
    <n v="101.16949000000001"/>
  </r>
  <r>
    <s v="Captain Morgan"/>
    <d v="2017-10-09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9"/>
    <n v="2.173334516100417E-3"/>
    <m/>
    <m/>
    <m/>
    <m/>
    <m/>
    <m/>
    <x v="18"/>
    <m/>
    <m/>
    <m/>
    <n v="22546"/>
    <m/>
    <m/>
    <n v="6.17"/>
    <m/>
    <m/>
    <n v="139.10882000000001"/>
  </r>
  <r>
    <s v="Captain Morgan"/>
    <d v="2017-10-10T00:00:00"/>
    <d v="2017-10-01T00:00:00"/>
    <d v="2017-12-31T00:00:00"/>
    <x v="0"/>
    <s v="DAN_Diageo_Captain Morgan_A21-34_Q4'17"/>
    <m/>
    <s v="01_VC_CC Hero 15"/>
    <m/>
    <m/>
    <m/>
    <x v="0"/>
    <m/>
    <m/>
    <m/>
    <m/>
    <x v="19"/>
    <m/>
    <m/>
    <n v="22"/>
    <n v="6.5342005999584189E-4"/>
    <m/>
    <m/>
    <m/>
    <m/>
    <m/>
    <m/>
    <x v="19"/>
    <m/>
    <m/>
    <m/>
    <n v="33669"/>
    <n v="0.98315131694212465"/>
    <m/>
    <n v="27.05"/>
    <m/>
    <m/>
    <n v="910.7464500000001"/>
  </r>
  <r>
    <s v="Captain Morgan"/>
    <d v="2017-10-11T00:00:00"/>
    <d v="2017-10-01T00:00:00"/>
    <d v="2017-12-31T00:00:00"/>
    <x v="0"/>
    <s v="DAN_Diageo_Captain Morgan_A21-34_Q4'17"/>
    <m/>
    <s v="01_VC_CC Hero 15"/>
    <m/>
    <m/>
    <m/>
    <x v="0"/>
    <m/>
    <m/>
    <m/>
    <m/>
    <x v="20"/>
    <m/>
    <m/>
    <n v="28"/>
    <n v="8.4972080602087883E-4"/>
    <m/>
    <m/>
    <m/>
    <m/>
    <m/>
    <m/>
    <x v="20"/>
    <m/>
    <m/>
    <m/>
    <n v="32952"/>
    <n v="0.98446462715105165"/>
    <m/>
    <n v="27.05"/>
    <m/>
    <m/>
    <n v="891.35159999999996"/>
  </r>
  <r>
    <s v="Captain Morgan"/>
    <d v="2017-10-12T00:00:00"/>
    <d v="2017-10-01T00:00:00"/>
    <d v="2017-12-31T00:00:00"/>
    <x v="0"/>
    <s v="DAN_Diageo_Captain Morgan_A21-34_Q4'17"/>
    <m/>
    <s v="01_VC_CC Hero 15"/>
    <m/>
    <m/>
    <m/>
    <x v="0"/>
    <m/>
    <m/>
    <m/>
    <m/>
    <x v="21"/>
    <m/>
    <m/>
    <n v="22"/>
    <n v="8.0624473192362665E-4"/>
    <m/>
    <m/>
    <m/>
    <m/>
    <m/>
    <m/>
    <x v="21"/>
    <m/>
    <m/>
    <m/>
    <n v="27287"/>
    <n v="0.98031255613436319"/>
    <m/>
    <n v="27.05"/>
    <m/>
    <m/>
    <n v="738.11334999999997"/>
  </r>
  <r>
    <s v="Captain Morgan"/>
    <d v="2017-10-13T00:00:00"/>
    <d v="2017-10-01T00:00:00"/>
    <d v="2017-12-31T00:00:00"/>
    <x v="0"/>
    <s v="DAN_Diageo_Captain Morgan_A21-34_Q4'17"/>
    <m/>
    <s v="01_VC_CC Hero 15"/>
    <m/>
    <m/>
    <m/>
    <x v="0"/>
    <m/>
    <m/>
    <m/>
    <m/>
    <x v="22"/>
    <m/>
    <m/>
    <n v="31"/>
    <n v="1.0447559989215421E-3"/>
    <m/>
    <m/>
    <m/>
    <m/>
    <m/>
    <m/>
    <x v="22"/>
    <m/>
    <m/>
    <m/>
    <n v="29672"/>
    <n v="0.98173636844891476"/>
    <m/>
    <n v="27.05"/>
    <m/>
    <m/>
    <n v="802.62760000000003"/>
  </r>
  <r>
    <s v="Captain Morgan"/>
    <d v="2017-10-14T00:00:00"/>
    <d v="2017-10-01T00:00:00"/>
    <d v="2017-12-31T00:00:00"/>
    <x v="0"/>
    <s v="DAN_Diageo_Captain Morgan_A21-34_Q4'17"/>
    <m/>
    <s v="01_VC_CC Hero 15"/>
    <m/>
    <m/>
    <m/>
    <x v="0"/>
    <m/>
    <m/>
    <m/>
    <m/>
    <x v="23"/>
    <m/>
    <m/>
    <n v="39"/>
    <n v="1.0379794001011365E-3"/>
    <m/>
    <m/>
    <m/>
    <m/>
    <m/>
    <m/>
    <x v="23"/>
    <m/>
    <m/>
    <m/>
    <n v="37573"/>
    <n v="0.9748333030641102"/>
    <m/>
    <n v="27.05"/>
    <m/>
    <m/>
    <n v="1016.34965"/>
  </r>
  <r>
    <s v="Captain Morgan"/>
    <d v="2017-10-15T00:00:00"/>
    <d v="2017-10-01T00:00:00"/>
    <d v="2017-12-31T00:00:00"/>
    <x v="0"/>
    <s v="DAN_Diageo_Captain Morgan_A21-34_Q4'17"/>
    <m/>
    <s v="01_VC_CC Hero 15"/>
    <m/>
    <m/>
    <m/>
    <x v="0"/>
    <m/>
    <m/>
    <m/>
    <m/>
    <x v="24"/>
    <m/>
    <m/>
    <n v="21"/>
    <n v="9.271523178807947E-4"/>
    <m/>
    <m/>
    <m/>
    <m/>
    <m/>
    <m/>
    <x v="24"/>
    <m/>
    <m/>
    <m/>
    <n v="22650"/>
    <n v="0.98141167294943454"/>
    <m/>
    <n v="27.05"/>
    <m/>
    <m/>
    <n v="612.6825"/>
  </r>
  <r>
    <s v="Captain Morgan"/>
    <d v="2017-10-10T00:00:00"/>
    <d v="2017-10-01T00:00:00"/>
    <d v="2017-12-31T00:00:00"/>
    <x v="0"/>
    <s v="DAN_Diageo_Captain Morgan_A21-34_Q4'17"/>
    <m/>
    <s v="01_VC_CC Hero 15"/>
    <m/>
    <m/>
    <m/>
    <x v="1"/>
    <m/>
    <m/>
    <m/>
    <m/>
    <x v="25"/>
    <m/>
    <m/>
    <n v="29"/>
    <n v="1.0142342531388802E-3"/>
    <m/>
    <m/>
    <m/>
    <m/>
    <m/>
    <m/>
    <x v="25"/>
    <m/>
    <m/>
    <m/>
    <n v="28593"/>
    <n v="0.98664596273291927"/>
    <m/>
    <n v="27.05"/>
    <m/>
    <m/>
    <n v="773.44065000000001"/>
  </r>
  <r>
    <s v="Captain Morgan"/>
    <d v="2017-10-11T00:00:00"/>
    <d v="2017-10-01T00:00:00"/>
    <d v="2017-12-31T00:00:00"/>
    <x v="0"/>
    <s v="DAN_Diageo_Captain Morgan_A21-34_Q4'17"/>
    <m/>
    <s v="01_VC_CC Hero 15"/>
    <m/>
    <m/>
    <m/>
    <x v="1"/>
    <m/>
    <m/>
    <m/>
    <m/>
    <x v="26"/>
    <m/>
    <m/>
    <n v="19"/>
    <n v="9.0618591119378069E-4"/>
    <m/>
    <m/>
    <m/>
    <m/>
    <m/>
    <m/>
    <x v="26"/>
    <m/>
    <m/>
    <m/>
    <n v="20967"/>
    <n v="0.97866878267363699"/>
    <m/>
    <n v="27.05"/>
    <m/>
    <m/>
    <n v="567.15734999999995"/>
  </r>
  <r>
    <s v="Captain Morgan"/>
    <d v="2017-10-12T00:00:00"/>
    <d v="2017-10-01T00:00:00"/>
    <d v="2017-12-31T00:00:00"/>
    <x v="0"/>
    <s v="DAN_Diageo_Captain Morgan_A21-34_Q4'17"/>
    <m/>
    <s v="01_VC_CC Hero 15"/>
    <m/>
    <m/>
    <m/>
    <x v="1"/>
    <m/>
    <m/>
    <m/>
    <m/>
    <x v="27"/>
    <m/>
    <m/>
    <n v="18"/>
    <n v="9.7948522609783966E-4"/>
    <m/>
    <m/>
    <m/>
    <m/>
    <m/>
    <m/>
    <x v="27"/>
    <m/>
    <m/>
    <m/>
    <n v="18377"/>
    <n v="0.98057734379168671"/>
    <m/>
    <n v="27.05"/>
    <m/>
    <m/>
    <n v="497.09785000000005"/>
  </r>
  <r>
    <s v="Captain Morgan"/>
    <d v="2017-10-13T00:00:00"/>
    <d v="2017-10-01T00:00:00"/>
    <d v="2017-12-31T00:00:00"/>
    <x v="0"/>
    <s v="DAN_Diageo_Captain Morgan_A21-34_Q4'17"/>
    <m/>
    <s v="01_VC_CC Hero 15"/>
    <m/>
    <m/>
    <m/>
    <x v="1"/>
    <m/>
    <m/>
    <m/>
    <m/>
    <x v="28"/>
    <m/>
    <m/>
    <n v="16"/>
    <n v="7.7313360715148584E-4"/>
    <m/>
    <m/>
    <m/>
    <m/>
    <m/>
    <m/>
    <x v="28"/>
    <m/>
    <m/>
    <m/>
    <n v="20695"/>
    <n v="0.97945951062520709"/>
    <m/>
    <n v="27.05"/>
    <m/>
    <m/>
    <n v="559.79975000000002"/>
  </r>
  <r>
    <s v="Captain Morgan"/>
    <d v="2017-10-14T00:00:00"/>
    <d v="2017-10-01T00:00:00"/>
    <d v="2017-12-31T00:00:00"/>
    <x v="0"/>
    <s v="DAN_Diageo_Captain Morgan_A21-34_Q4'17"/>
    <m/>
    <s v="01_VC_CC Hero 15"/>
    <m/>
    <m/>
    <m/>
    <x v="1"/>
    <m/>
    <m/>
    <m/>
    <m/>
    <x v="29"/>
    <m/>
    <m/>
    <n v="19"/>
    <n v="7.1828217148041731E-4"/>
    <m/>
    <m/>
    <m/>
    <m/>
    <m/>
    <m/>
    <x v="29"/>
    <m/>
    <m/>
    <m/>
    <n v="26452"/>
    <n v="0.97328721760247261"/>
    <m/>
    <n v="27.05"/>
    <m/>
    <m/>
    <n v="715.52660000000003"/>
  </r>
  <r>
    <s v="Captain Morgan"/>
    <d v="2017-10-15T00:00:00"/>
    <d v="2017-10-01T00:00:00"/>
    <d v="2017-12-31T00:00:00"/>
    <x v="0"/>
    <s v="DAN_Diageo_Captain Morgan_A21-34_Q4'17"/>
    <m/>
    <s v="01_VC_CC Hero 15"/>
    <m/>
    <m/>
    <m/>
    <x v="1"/>
    <m/>
    <m/>
    <m/>
    <m/>
    <x v="30"/>
    <m/>
    <m/>
    <n v="13"/>
    <n v="8.4823176301709511E-4"/>
    <m/>
    <m/>
    <m/>
    <m/>
    <m/>
    <m/>
    <x v="30"/>
    <m/>
    <m/>
    <m/>
    <n v="15326"/>
    <n v="0.98086399999999996"/>
    <m/>
    <n v="27.05"/>
    <m/>
    <m/>
    <n v="414.56829999999997"/>
  </r>
  <r>
    <s v="Captain Morgan"/>
    <d v="2017-10-10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3"/>
    <n v="1.1216566005176876E-3"/>
    <m/>
    <m/>
    <m/>
    <m/>
    <m/>
    <m/>
    <x v="18"/>
    <m/>
    <m/>
    <m/>
    <n v="11590"/>
    <m/>
    <m/>
    <n v="6.17"/>
    <m/>
    <m/>
    <n v="71.510300000000001"/>
  </r>
  <r>
    <s v="Captain Morgan"/>
    <d v="2017-10-11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7"/>
    <n v="2.1941146102219928E-3"/>
    <m/>
    <m/>
    <m/>
    <m/>
    <m/>
    <m/>
    <x v="18"/>
    <m/>
    <m/>
    <m/>
    <n v="7748"/>
    <m/>
    <m/>
    <n v="6.17"/>
    <m/>
    <m/>
    <n v="47.805159999999994"/>
  </r>
  <r>
    <s v="Captain Morgan"/>
    <d v="2017-10-12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4"/>
    <n v="3.0149376456077839E-3"/>
    <m/>
    <m/>
    <m/>
    <m/>
    <m/>
    <m/>
    <x v="18"/>
    <m/>
    <m/>
    <m/>
    <n v="14594"/>
    <m/>
    <m/>
    <n v="6.17"/>
    <m/>
    <m/>
    <n v="90.044979999999995"/>
  </r>
  <r>
    <s v="Captain Morgan"/>
    <d v="2017-10-13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2"/>
    <n v="1.3769363166953529E-3"/>
    <m/>
    <m/>
    <m/>
    <m/>
    <m/>
    <m/>
    <x v="18"/>
    <m/>
    <m/>
    <m/>
    <n v="8715"/>
    <m/>
    <m/>
    <n v="6.17"/>
    <m/>
    <m/>
    <n v="53.771550000000005"/>
  </r>
  <r>
    <s v="Captain Morgan"/>
    <d v="2017-10-14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3"/>
    <n v="1.1894958367645713E-3"/>
    <m/>
    <m/>
    <m/>
    <m/>
    <m/>
    <m/>
    <x v="18"/>
    <m/>
    <m/>
    <m/>
    <n v="10929"/>
    <m/>
    <m/>
    <n v="6.17"/>
    <m/>
    <m/>
    <n v="67.431929999999994"/>
  </r>
  <r>
    <s v="Captain Morgan"/>
    <d v="2017-10-15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3"/>
    <n v="1.0829723425524824E-3"/>
    <m/>
    <m/>
    <m/>
    <m/>
    <m/>
    <m/>
    <x v="18"/>
    <m/>
    <m/>
    <m/>
    <n v="12004"/>
    <m/>
    <m/>
    <n v="6.17"/>
    <m/>
    <m/>
    <n v="74.064679999999996"/>
  </r>
  <r>
    <s v="Captain Morgan"/>
    <d v="2017-10-10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2"/>
    <n v="1.3942140118508191E-3"/>
    <m/>
    <m/>
    <m/>
    <m/>
    <m/>
    <m/>
    <x v="18"/>
    <m/>
    <m/>
    <m/>
    <n v="8607"/>
    <m/>
    <m/>
    <n v="6.17"/>
    <m/>
    <m/>
    <n v="53.10519"/>
  </r>
  <r>
    <s v="Captain Morgan"/>
    <d v="2017-10-11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5"/>
    <n v="2.5510204081632651E-3"/>
    <m/>
    <m/>
    <m/>
    <m/>
    <m/>
    <m/>
    <x v="18"/>
    <m/>
    <m/>
    <m/>
    <n v="5880"/>
    <m/>
    <m/>
    <n v="6.17"/>
    <m/>
    <m/>
    <n v="36.279600000000002"/>
  </r>
  <r>
    <s v="Captain Morgan"/>
    <d v="2017-10-12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9"/>
    <n v="2.0084566596194502E-3"/>
    <m/>
    <m/>
    <m/>
    <m/>
    <m/>
    <m/>
    <x v="18"/>
    <m/>
    <m/>
    <m/>
    <n v="9460"/>
    <m/>
    <m/>
    <n v="6.17"/>
    <m/>
    <m/>
    <n v="58.368199999999995"/>
  </r>
  <r>
    <s v="Captain Morgan"/>
    <d v="2017-10-13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1"/>
    <n v="1.718213058419244E-3"/>
    <m/>
    <m/>
    <m/>
    <m/>
    <m/>
    <m/>
    <x v="18"/>
    <m/>
    <m/>
    <m/>
    <n v="6402"/>
    <m/>
    <m/>
    <n v="6.17"/>
    <m/>
    <m/>
    <n v="39.500339999999994"/>
  </r>
  <r>
    <s v="Captain Morgan"/>
    <d v="2017-10-14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2"/>
    <n v="1.5372790161414297E-3"/>
    <m/>
    <m/>
    <m/>
    <m/>
    <m/>
    <m/>
    <x v="18"/>
    <m/>
    <m/>
    <m/>
    <n v="7806"/>
    <m/>
    <m/>
    <n v="6.17"/>
    <m/>
    <m/>
    <n v="48.163019999999996"/>
  </r>
  <r>
    <s v="Captain Morgan"/>
    <d v="2017-10-15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4.807692307692308E-4"/>
    <m/>
    <m/>
    <m/>
    <m/>
    <m/>
    <m/>
    <x v="18"/>
    <m/>
    <m/>
    <m/>
    <n v="8320"/>
    <m/>
    <m/>
    <n v="6.17"/>
    <m/>
    <m/>
    <n v="51.334400000000002"/>
  </r>
  <r>
    <s v="Captain Morgan"/>
    <d v="2017-10-16T00:00:00"/>
    <d v="2017-10-01T00:00:00"/>
    <d v="2017-12-31T00:00:00"/>
    <x v="0"/>
    <s v="DAN_Diageo_Captain Morgan_A21-34_Q4'17"/>
    <m/>
    <s v="01_VC_CC Hero 15"/>
    <m/>
    <m/>
    <m/>
    <x v="0"/>
    <m/>
    <m/>
    <m/>
    <m/>
    <x v="31"/>
    <m/>
    <m/>
    <n v="25"/>
    <n v="6.9820700441266832E-4"/>
    <m/>
    <m/>
    <m/>
    <m/>
    <m/>
    <m/>
    <x v="31"/>
    <m/>
    <m/>
    <m/>
    <n v="35806"/>
    <n v="0.97785181746183469"/>
    <m/>
    <n v="27.05"/>
    <m/>
    <m/>
    <n v="968.55230000000006"/>
  </r>
  <r>
    <s v="Captain Morgan"/>
    <d v="2017-10-17T00:00:00"/>
    <d v="2017-10-01T00:00:00"/>
    <d v="2017-12-31T00:00:00"/>
    <x v="0"/>
    <s v="DAN_Diageo_Captain Morgan_A21-34_Q4'17"/>
    <m/>
    <s v="01_VC_CC Hero 15"/>
    <m/>
    <m/>
    <m/>
    <x v="0"/>
    <m/>
    <m/>
    <m/>
    <m/>
    <x v="32"/>
    <m/>
    <m/>
    <n v="29"/>
    <n v="6.6384342451642441E-4"/>
    <m/>
    <m/>
    <m/>
    <m/>
    <m/>
    <m/>
    <x v="32"/>
    <m/>
    <m/>
    <m/>
    <n v="43685"/>
    <n v="0.98418455854191544"/>
    <m/>
    <n v="27.05"/>
    <m/>
    <m/>
    <n v="1181.6792499999999"/>
  </r>
  <r>
    <s v="Captain Morgan"/>
    <d v="2017-10-18T00:00:00"/>
    <d v="2017-10-01T00:00:00"/>
    <d v="2017-12-31T00:00:00"/>
    <x v="0"/>
    <s v="DAN_Diageo_Captain Morgan_A21-34_Q4'17"/>
    <m/>
    <s v="01_VC_CC Hero 15"/>
    <m/>
    <m/>
    <m/>
    <x v="0"/>
    <m/>
    <m/>
    <m/>
    <m/>
    <x v="33"/>
    <m/>
    <m/>
    <n v="29"/>
    <n v="6.7261973791024002E-4"/>
    <m/>
    <m/>
    <m/>
    <m/>
    <m/>
    <m/>
    <x v="33"/>
    <m/>
    <m/>
    <m/>
    <n v="43115"/>
    <n v="0.98467546704426068"/>
    <m/>
    <n v="27.05"/>
    <m/>
    <m/>
    <n v="1166.2607499999999"/>
  </r>
  <r>
    <s v="Captain Morgan"/>
    <d v="2017-10-19T00:00:00"/>
    <d v="2017-10-01T00:00:00"/>
    <d v="2017-12-31T00:00:00"/>
    <x v="0"/>
    <s v="DAN_Diageo_Captain Morgan_A21-34_Q4'17"/>
    <m/>
    <s v="01_VC_CC Hero 15"/>
    <m/>
    <m/>
    <m/>
    <x v="0"/>
    <m/>
    <m/>
    <m/>
    <m/>
    <x v="34"/>
    <m/>
    <m/>
    <n v="21"/>
    <n v="8.0735073622698094E-4"/>
    <m/>
    <m/>
    <m/>
    <m/>
    <m/>
    <m/>
    <x v="34"/>
    <m/>
    <m/>
    <m/>
    <n v="26011"/>
    <n v="0.98437026945201334"/>
    <m/>
    <n v="27.05"/>
    <m/>
    <m/>
    <n v="703.59755000000007"/>
  </r>
  <r>
    <s v="Captain Morgan"/>
    <d v="2017-10-20T00:00:00"/>
    <d v="2017-10-01T00:00:00"/>
    <d v="2017-12-31T00:00:00"/>
    <x v="0"/>
    <s v="DAN_Diageo_Captain Morgan_A21-34_Q4'17"/>
    <m/>
    <s v="01_VC_CC Hero 15"/>
    <m/>
    <m/>
    <m/>
    <x v="0"/>
    <m/>
    <m/>
    <m/>
    <m/>
    <x v="35"/>
    <m/>
    <m/>
    <n v="16"/>
    <n v="7.3256719014697124E-4"/>
    <m/>
    <m/>
    <m/>
    <m/>
    <m/>
    <m/>
    <x v="35"/>
    <m/>
    <m/>
    <m/>
    <n v="21841"/>
    <n v="0.98060431913078616"/>
    <m/>
    <n v="27.05"/>
    <m/>
    <m/>
    <n v="590.79905000000008"/>
  </r>
  <r>
    <s v="Captain Morgan"/>
    <d v="2017-10-21T00:00:00"/>
    <d v="2017-10-01T00:00:00"/>
    <d v="2017-12-31T00:00:00"/>
    <x v="0"/>
    <s v="DAN_Diageo_Captain Morgan_A21-34_Q4'17"/>
    <m/>
    <s v="01_VC_CC Hero 15"/>
    <m/>
    <m/>
    <m/>
    <x v="0"/>
    <m/>
    <m/>
    <m/>
    <m/>
    <x v="36"/>
    <m/>
    <m/>
    <n v="20"/>
    <n v="8.1726054266100033E-4"/>
    <m/>
    <m/>
    <m/>
    <m/>
    <m/>
    <m/>
    <x v="36"/>
    <m/>
    <m/>
    <m/>
    <n v="24472"/>
    <n v="0.98241670012043358"/>
    <m/>
    <n v="27.05"/>
    <m/>
    <m/>
    <n v="661.96759999999995"/>
  </r>
  <r>
    <s v="Captain Morgan"/>
    <d v="2017-10-22T00:00:00"/>
    <d v="2017-10-01T00:00:00"/>
    <d v="2017-12-31T00:00:00"/>
    <x v="0"/>
    <s v="DAN_Diageo_Captain Morgan_A21-34_Q4'17"/>
    <m/>
    <s v="01_VC_CC Hero 15"/>
    <m/>
    <m/>
    <m/>
    <x v="0"/>
    <m/>
    <m/>
    <m/>
    <m/>
    <x v="37"/>
    <m/>
    <m/>
    <n v="14"/>
    <n v="1.2685755708590069E-3"/>
    <m/>
    <m/>
    <m/>
    <m/>
    <m/>
    <m/>
    <x v="37"/>
    <m/>
    <m/>
    <m/>
    <n v="11036"/>
    <n v="0.98403923316986175"/>
    <m/>
    <n v="27.05"/>
    <m/>
    <m/>
    <n v="298.52379999999999"/>
  </r>
  <r>
    <s v="Captain Morgan"/>
    <d v="2017-10-16T00:00:00"/>
    <d v="2017-10-01T00:00:00"/>
    <d v="2017-12-31T00:00:00"/>
    <x v="0"/>
    <s v="DAN_Diageo_Captain Morgan_A21-34_Q4'17"/>
    <m/>
    <s v="01_VC_CC Hero 15"/>
    <m/>
    <m/>
    <m/>
    <x v="1"/>
    <m/>
    <m/>
    <m/>
    <m/>
    <x v="38"/>
    <m/>
    <m/>
    <n v="22"/>
    <n v="8.9634941329856579E-4"/>
    <m/>
    <m/>
    <m/>
    <m/>
    <m/>
    <m/>
    <x v="38"/>
    <m/>
    <m/>
    <m/>
    <n v="24544"/>
    <n v="0.97777069556210661"/>
    <m/>
    <n v="27.05"/>
    <m/>
    <m/>
    <n v="663.91520000000003"/>
  </r>
  <r>
    <s v="Captain Morgan"/>
    <d v="2017-10-17T00:00:00"/>
    <d v="2017-10-01T00:00:00"/>
    <d v="2017-12-31T00:00:00"/>
    <x v="0"/>
    <s v="DAN_Diageo_Captain Morgan_A21-34_Q4'17"/>
    <m/>
    <s v="01_VC_CC Hero 15"/>
    <m/>
    <m/>
    <m/>
    <x v="1"/>
    <m/>
    <m/>
    <m/>
    <m/>
    <x v="39"/>
    <m/>
    <m/>
    <n v="15"/>
    <n v="4.9799143454732579E-4"/>
    <m/>
    <m/>
    <m/>
    <m/>
    <m/>
    <m/>
    <x v="39"/>
    <m/>
    <m/>
    <m/>
    <n v="30121"/>
    <n v="0.98331809872029252"/>
    <m/>
    <n v="27.05"/>
    <m/>
    <m/>
    <n v="814.77305000000001"/>
  </r>
  <r>
    <s v="Captain Morgan"/>
    <d v="2017-10-18T00:00:00"/>
    <d v="2017-10-01T00:00:00"/>
    <d v="2017-12-31T00:00:00"/>
    <x v="0"/>
    <s v="DAN_Diageo_Captain Morgan_A21-34_Q4'17"/>
    <m/>
    <s v="01_VC_CC Hero 15"/>
    <m/>
    <m/>
    <m/>
    <x v="1"/>
    <m/>
    <m/>
    <m/>
    <m/>
    <x v="40"/>
    <m/>
    <m/>
    <n v="14"/>
    <n v="5.119765953556409E-4"/>
    <m/>
    <m/>
    <m/>
    <m/>
    <m/>
    <m/>
    <x v="40"/>
    <m/>
    <m/>
    <m/>
    <n v="27345"/>
    <n v="0.985263385457952"/>
    <m/>
    <n v="27.05"/>
    <m/>
    <m/>
    <n v="739.68224999999995"/>
  </r>
  <r>
    <s v="Captain Morgan"/>
    <d v="2017-10-19T00:00:00"/>
    <d v="2017-10-01T00:00:00"/>
    <d v="2017-12-31T00:00:00"/>
    <x v="0"/>
    <s v="DAN_Diageo_Captain Morgan_A21-34_Q4'17"/>
    <m/>
    <s v="01_VC_CC Hero 15"/>
    <m/>
    <m/>
    <m/>
    <x v="1"/>
    <m/>
    <m/>
    <m/>
    <m/>
    <x v="41"/>
    <m/>
    <m/>
    <n v="10"/>
    <n v="5.9905349547714607E-4"/>
    <m/>
    <m/>
    <m/>
    <m/>
    <m/>
    <m/>
    <x v="41"/>
    <m/>
    <m/>
    <m/>
    <n v="16693"/>
    <n v="0.9821144907924928"/>
    <m/>
    <n v="27.05"/>
    <m/>
    <m/>
    <n v="451.54565000000002"/>
  </r>
  <r>
    <s v="Captain Morgan"/>
    <d v="2017-10-20T00:00:00"/>
    <d v="2017-10-01T00:00:00"/>
    <d v="2017-12-31T00:00:00"/>
    <x v="0"/>
    <s v="DAN_Diageo_Captain Morgan_A21-34_Q4'17"/>
    <m/>
    <s v="01_VC_CC Hero 15"/>
    <m/>
    <m/>
    <m/>
    <x v="1"/>
    <m/>
    <m/>
    <m/>
    <m/>
    <x v="42"/>
    <m/>
    <m/>
    <n v="10"/>
    <n v="6.9314479794829135E-4"/>
    <m/>
    <m/>
    <m/>
    <m/>
    <m/>
    <m/>
    <x v="42"/>
    <m/>
    <m/>
    <m/>
    <n v="14427"/>
    <n v="0.98256487093918132"/>
    <m/>
    <n v="27.05"/>
    <m/>
    <m/>
    <n v="390.25035000000003"/>
  </r>
  <r>
    <s v="Captain Morgan"/>
    <d v="2017-10-21T00:00:00"/>
    <d v="2017-10-01T00:00:00"/>
    <d v="2017-12-31T00:00:00"/>
    <x v="0"/>
    <s v="DAN_Diageo_Captain Morgan_A21-34_Q4'17"/>
    <m/>
    <s v="01_VC_CC Hero 15"/>
    <m/>
    <m/>
    <m/>
    <x v="1"/>
    <m/>
    <m/>
    <m/>
    <m/>
    <x v="43"/>
    <m/>
    <m/>
    <n v="20"/>
    <n v="9.4433164927522546E-4"/>
    <m/>
    <m/>
    <m/>
    <m/>
    <m/>
    <m/>
    <x v="43"/>
    <m/>
    <m/>
    <m/>
    <n v="21179"/>
    <n v="0.98055465530811614"/>
    <m/>
    <n v="27.05"/>
    <m/>
    <m/>
    <n v="572.89195000000007"/>
  </r>
  <r>
    <s v="Captain Morgan"/>
    <d v="2017-10-22T00:00:00"/>
    <d v="2017-10-01T00:00:00"/>
    <d v="2017-12-31T00:00:00"/>
    <x v="0"/>
    <s v="DAN_Diageo_Captain Morgan_A21-34_Q4'17"/>
    <m/>
    <s v="01_VC_CC Hero 15"/>
    <m/>
    <m/>
    <m/>
    <x v="1"/>
    <m/>
    <m/>
    <m/>
    <m/>
    <x v="44"/>
    <m/>
    <m/>
    <n v="6"/>
    <n v="5.8496636443404503E-4"/>
    <m/>
    <m/>
    <m/>
    <m/>
    <m/>
    <m/>
    <x v="44"/>
    <m/>
    <m/>
    <m/>
    <n v="10257"/>
    <n v="0.98568133768979438"/>
    <m/>
    <n v="27.05"/>
    <m/>
    <m/>
    <n v="277.45185000000004"/>
  </r>
  <r>
    <s v="Captain Morgan"/>
    <d v="2017-10-16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2"/>
    <n v="1.0915044569765327E-3"/>
    <m/>
    <m/>
    <m/>
    <m/>
    <m/>
    <m/>
    <x v="18"/>
    <m/>
    <m/>
    <m/>
    <n v="10994"/>
    <m/>
    <m/>
    <n v="6.17"/>
    <m/>
    <m/>
    <n v="67.832979999999992"/>
  </r>
  <r>
    <s v="Captain Morgan"/>
    <d v="2017-10-17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2"/>
    <n v="1.1306887779138793E-3"/>
    <m/>
    <m/>
    <m/>
    <m/>
    <m/>
    <m/>
    <x v="18"/>
    <m/>
    <m/>
    <m/>
    <n v="10613"/>
    <m/>
    <m/>
    <n v="6.17"/>
    <m/>
    <m/>
    <n v="65.482209999999995"/>
  </r>
  <r>
    <s v="Captain Morgan"/>
    <d v="2017-10-18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3722"/>
    <m/>
    <m/>
    <n v="6.17"/>
    <m/>
    <m/>
    <n v="22.964739999999999"/>
  </r>
  <r>
    <s v="Captain Morgan"/>
    <d v="2017-10-19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2"/>
    <n v="2.223869532987398E-3"/>
    <m/>
    <m/>
    <m/>
    <m/>
    <m/>
    <m/>
    <x v="18"/>
    <m/>
    <m/>
    <m/>
    <n v="5396"/>
    <m/>
    <m/>
    <n v="6.17"/>
    <m/>
    <m/>
    <n v="33.293320000000001"/>
  </r>
  <r>
    <s v="Captain Morgan"/>
    <d v="2017-10-20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7"/>
    <n v="1.6279069767441861E-3"/>
    <m/>
    <m/>
    <m/>
    <m/>
    <m/>
    <m/>
    <x v="18"/>
    <m/>
    <m/>
    <m/>
    <n v="4300"/>
    <m/>
    <m/>
    <n v="6.17"/>
    <m/>
    <m/>
    <n v="26.530999999999999"/>
  </r>
  <r>
    <s v="Captain Morgan"/>
    <d v="2017-10-21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"/>
    <n v="4.9529470034670627E-4"/>
    <m/>
    <m/>
    <m/>
    <m/>
    <m/>
    <m/>
    <x v="18"/>
    <m/>
    <m/>
    <m/>
    <n v="4038"/>
    <m/>
    <m/>
    <n v="6.17"/>
    <m/>
    <m/>
    <n v="24.914459999999998"/>
  </r>
  <r>
    <s v="Captain Morgan"/>
    <d v="2017-10-22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"/>
    <n v="2.1168501270110075E-4"/>
    <m/>
    <m/>
    <m/>
    <m/>
    <m/>
    <m/>
    <x v="18"/>
    <m/>
    <m/>
    <m/>
    <n v="4724"/>
    <m/>
    <m/>
    <n v="6.17"/>
    <m/>
    <m/>
    <n v="29.147079999999999"/>
  </r>
  <r>
    <s v="Captain Morgan"/>
    <d v="2017-10-16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1"/>
    <n v="1.4302431413340268E-3"/>
    <m/>
    <m/>
    <m/>
    <m/>
    <m/>
    <m/>
    <x v="18"/>
    <m/>
    <m/>
    <m/>
    <n v="7691"/>
    <m/>
    <m/>
    <n v="6.17"/>
    <m/>
    <m/>
    <n v="47.453470000000003"/>
  </r>
  <r>
    <s v="Captain Morgan"/>
    <d v="2017-10-17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9"/>
    <n v="1.0517704803085194E-3"/>
    <m/>
    <m/>
    <m/>
    <m/>
    <m/>
    <m/>
    <x v="18"/>
    <m/>
    <m/>
    <m/>
    <n v="8557"/>
    <m/>
    <m/>
    <n v="6.17"/>
    <m/>
    <m/>
    <n v="52.796690000000005"/>
  </r>
  <r>
    <s v="Captain Morgan"/>
    <d v="2017-10-18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1.4265335235378032E-3"/>
    <m/>
    <m/>
    <m/>
    <m/>
    <m/>
    <m/>
    <x v="18"/>
    <m/>
    <m/>
    <m/>
    <n v="2804"/>
    <m/>
    <m/>
    <n v="6.17"/>
    <m/>
    <m/>
    <n v="17.30068"/>
  </r>
  <r>
    <s v="Captain Morgan"/>
    <d v="2017-10-19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5.9470710674992561E-4"/>
    <m/>
    <m/>
    <m/>
    <m/>
    <m/>
    <m/>
    <x v="18"/>
    <m/>
    <m/>
    <m/>
    <n v="3363"/>
    <m/>
    <m/>
    <n v="6.17"/>
    <m/>
    <m/>
    <n v="20.74971"/>
  </r>
  <r>
    <s v="Captain Morgan"/>
    <d v="2017-10-20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3.0788177339901478E-4"/>
    <m/>
    <m/>
    <m/>
    <m/>
    <m/>
    <m/>
    <x v="18"/>
    <m/>
    <m/>
    <m/>
    <n v="3248"/>
    <m/>
    <m/>
    <n v="6.17"/>
    <m/>
    <m/>
    <n v="20.04016"/>
  </r>
  <r>
    <s v="Captain Morgan"/>
    <d v="2017-10-21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6.4892926670992858E-4"/>
    <m/>
    <m/>
    <m/>
    <m/>
    <m/>
    <m/>
    <x v="18"/>
    <m/>
    <m/>
    <m/>
    <n v="3082"/>
    <m/>
    <m/>
    <n v="6.17"/>
    <m/>
    <m/>
    <n v="19.015939999999997"/>
  </r>
  <r>
    <s v="Captain Morgan"/>
    <d v="2017-10-22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5.9880239520958083E-4"/>
    <m/>
    <m/>
    <m/>
    <m/>
    <m/>
    <m/>
    <x v="18"/>
    <m/>
    <m/>
    <m/>
    <n v="3340"/>
    <m/>
    <m/>
    <n v="6.17"/>
    <m/>
    <m/>
    <n v="20.607800000000001"/>
  </r>
  <r>
    <s v="Captain Morgan"/>
    <d v="2017-10-23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"/>
    <n v="8.1135902636916835E-4"/>
    <m/>
    <m/>
    <m/>
    <m/>
    <m/>
    <m/>
    <x v="18"/>
    <m/>
    <m/>
    <m/>
    <n v="4930"/>
    <m/>
    <m/>
    <n v="6.17"/>
    <m/>
    <m/>
    <n v="30.418099999999999"/>
  </r>
  <r>
    <s v="Captain Morgan"/>
    <d v="2017-10-24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4.1276829939460648E-4"/>
    <m/>
    <m/>
    <m/>
    <m/>
    <m/>
    <m/>
    <x v="18"/>
    <m/>
    <m/>
    <m/>
    <n v="7268"/>
    <m/>
    <m/>
    <n v="6.17"/>
    <m/>
    <m/>
    <n v="44.843559999999997"/>
  </r>
  <r>
    <s v="Captain Morgan"/>
    <d v="2017-10-25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8"/>
    <n v="6.0966316110349034E-4"/>
    <m/>
    <m/>
    <m/>
    <m/>
    <m/>
    <m/>
    <x v="18"/>
    <m/>
    <m/>
    <m/>
    <n v="13122"/>
    <m/>
    <m/>
    <n v="6.17"/>
    <m/>
    <m/>
    <n v="80.962740000000011"/>
  </r>
  <r>
    <s v="Captain Morgan"/>
    <d v="2017-10-26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2"/>
    <n v="9.2972805454404582E-4"/>
    <m/>
    <m/>
    <m/>
    <m/>
    <m/>
    <m/>
    <x v="18"/>
    <m/>
    <m/>
    <m/>
    <n v="12907"/>
    <m/>
    <m/>
    <n v="6.17"/>
    <m/>
    <m/>
    <n v="79.636189999999999"/>
  </r>
  <r>
    <s v="Captain Morgan"/>
    <d v="2017-10-27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"/>
    <n v="1.021972406745018E-3"/>
    <m/>
    <m/>
    <m/>
    <m/>
    <m/>
    <m/>
    <x v="18"/>
    <m/>
    <m/>
    <m/>
    <n v="3914"/>
    <m/>
    <m/>
    <n v="6.17"/>
    <m/>
    <m/>
    <n v="24.149380000000001"/>
  </r>
  <r>
    <s v="Captain Morgan"/>
    <d v="2017-10-28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7.2992700729927003E-4"/>
    <m/>
    <m/>
    <m/>
    <m/>
    <m/>
    <m/>
    <x v="18"/>
    <m/>
    <m/>
    <m/>
    <n v="4110"/>
    <m/>
    <m/>
    <n v="6.17"/>
    <m/>
    <m/>
    <n v="25.358700000000002"/>
  </r>
  <r>
    <s v="Captain Morgan"/>
    <d v="2017-10-23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1.1007154650522839E-3"/>
    <m/>
    <m/>
    <m/>
    <m/>
    <m/>
    <m/>
    <x v="18"/>
    <m/>
    <m/>
    <m/>
    <n v="3634"/>
    <m/>
    <m/>
    <n v="6.17"/>
    <m/>
    <m/>
    <n v="22.421779999999998"/>
  </r>
  <r>
    <s v="Captain Morgan"/>
    <d v="2017-10-24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6"/>
    <n v="1.1862396204033216E-3"/>
    <m/>
    <m/>
    <m/>
    <m/>
    <m/>
    <m/>
    <x v="18"/>
    <m/>
    <m/>
    <m/>
    <n v="5058"/>
    <m/>
    <m/>
    <n v="6.17"/>
    <m/>
    <m/>
    <n v="31.20786"/>
  </r>
  <r>
    <s v="Captain Morgan"/>
    <d v="2017-10-25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5"/>
    <n v="5.0438817714112776E-4"/>
    <m/>
    <m/>
    <m/>
    <m/>
    <m/>
    <m/>
    <x v="18"/>
    <m/>
    <m/>
    <m/>
    <n v="9913"/>
    <m/>
    <m/>
    <n v="6.17"/>
    <m/>
    <m/>
    <n v="61.163209999999999"/>
  </r>
  <r>
    <s v="Captain Morgan"/>
    <d v="2017-10-26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3"/>
    <n v="3.453038674033149E-4"/>
    <m/>
    <m/>
    <m/>
    <m/>
    <m/>
    <m/>
    <x v="18"/>
    <m/>
    <m/>
    <m/>
    <n v="8688"/>
    <m/>
    <m/>
    <n v="6.17"/>
    <m/>
    <m/>
    <n v="53.604959999999998"/>
  </r>
  <r>
    <s v="Captain Morgan"/>
    <d v="2017-10-27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3.6245016310257339E-4"/>
    <m/>
    <m/>
    <m/>
    <m/>
    <m/>
    <m/>
    <x v="18"/>
    <m/>
    <m/>
    <m/>
    <n v="2759"/>
    <m/>
    <m/>
    <n v="6.17"/>
    <m/>
    <m/>
    <n v="17.023029999999999"/>
  </r>
  <r>
    <s v="Captain Morgan"/>
    <d v="2017-10-28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6.6511473229132021E-4"/>
    <m/>
    <m/>
    <m/>
    <m/>
    <m/>
    <m/>
    <x v="18"/>
    <m/>
    <m/>
    <m/>
    <n v="3007"/>
    <m/>
    <m/>
    <n v="6.17"/>
    <m/>
    <m/>
    <n v="18.553189999999997"/>
  </r>
  <r>
    <s v="Captain Morgan"/>
    <d v="2017-10-23T00:00:00"/>
    <d v="2017-10-01T00:00:00"/>
    <d v="2017-12-31T00:00:00"/>
    <x v="0"/>
    <s v="DAN_Diageo_Captain Morgan_A21-34_Q4'17"/>
    <m/>
    <s v="01_VC_CC Hero 15"/>
    <m/>
    <m/>
    <m/>
    <x v="0"/>
    <m/>
    <m/>
    <m/>
    <m/>
    <x v="45"/>
    <m/>
    <m/>
    <n v="20"/>
    <n v="5.9548621449413447E-4"/>
    <m/>
    <m/>
    <m/>
    <m/>
    <m/>
    <m/>
    <x v="45"/>
    <m/>
    <m/>
    <m/>
    <n v="33586"/>
    <n v="0.98472454334887272"/>
    <m/>
    <n v="27.05"/>
    <m/>
    <m/>
    <n v="908.50130000000001"/>
  </r>
  <r>
    <s v="Captain Morgan"/>
    <d v="2017-10-24T00:00:00"/>
    <d v="2017-10-01T00:00:00"/>
    <d v="2017-12-31T00:00:00"/>
    <x v="0"/>
    <s v="DAN_Diageo_Captain Morgan_A21-34_Q4'17"/>
    <m/>
    <s v="01_VC_CC Hero 15"/>
    <m/>
    <m/>
    <m/>
    <x v="0"/>
    <m/>
    <m/>
    <m/>
    <m/>
    <x v="46"/>
    <m/>
    <m/>
    <n v="34"/>
    <n v="6.1863173216885009E-4"/>
    <m/>
    <m/>
    <m/>
    <m/>
    <m/>
    <m/>
    <x v="46"/>
    <m/>
    <m/>
    <m/>
    <n v="54960"/>
    <n v="0.98155126533673853"/>
    <m/>
    <n v="27.05"/>
    <m/>
    <m/>
    <n v="1486.6679999999999"/>
  </r>
  <r>
    <s v="Captain Morgan"/>
    <d v="2017-10-25T00:00:00"/>
    <d v="2017-10-01T00:00:00"/>
    <d v="2017-12-31T00:00:00"/>
    <x v="0"/>
    <s v="DAN_Diageo_Captain Morgan_A21-34_Q4'17"/>
    <m/>
    <s v="01_VC_CC Hero 15"/>
    <m/>
    <m/>
    <m/>
    <x v="0"/>
    <m/>
    <m/>
    <m/>
    <m/>
    <x v="47"/>
    <m/>
    <m/>
    <n v="27"/>
    <n v="6.7355186349348905E-4"/>
    <m/>
    <m/>
    <m/>
    <m/>
    <m/>
    <m/>
    <x v="47"/>
    <m/>
    <m/>
    <m/>
    <n v="40086"/>
    <n v="0.98356070271861806"/>
    <m/>
    <n v="27.05"/>
    <m/>
    <m/>
    <n v="1084.3262999999999"/>
  </r>
  <r>
    <s v="Captain Morgan"/>
    <d v="2017-10-26T00:00:00"/>
    <d v="2017-10-01T00:00:00"/>
    <d v="2017-12-31T00:00:00"/>
    <x v="0"/>
    <s v="DAN_Diageo_Captain Morgan_A21-34_Q4'17"/>
    <m/>
    <s v="01_VC_CC Hero 15"/>
    <m/>
    <m/>
    <m/>
    <x v="0"/>
    <m/>
    <m/>
    <m/>
    <m/>
    <x v="48"/>
    <m/>
    <m/>
    <n v="40"/>
    <n v="1.1467889908256881E-3"/>
    <m/>
    <m/>
    <m/>
    <m/>
    <m/>
    <m/>
    <x v="48"/>
    <m/>
    <m/>
    <m/>
    <n v="34880"/>
    <n v="0.9781541826747806"/>
    <m/>
    <n v="27.05"/>
    <m/>
    <m/>
    <n v="943.50400000000002"/>
  </r>
  <r>
    <s v="Captain Morgan"/>
    <d v="2017-10-27T00:00:00"/>
    <d v="2017-10-01T00:00:00"/>
    <d v="2017-12-31T00:00:00"/>
    <x v="0"/>
    <s v="DAN_Diageo_Captain Morgan_A21-34_Q4'17"/>
    <m/>
    <s v="01_VC_CC Hero 15"/>
    <m/>
    <m/>
    <m/>
    <x v="0"/>
    <m/>
    <m/>
    <m/>
    <m/>
    <x v="49"/>
    <m/>
    <m/>
    <n v="15"/>
    <n v="1.1165698972755694E-3"/>
    <m/>
    <m/>
    <m/>
    <m/>
    <m/>
    <m/>
    <x v="49"/>
    <m/>
    <m/>
    <m/>
    <n v="13434"/>
    <n v="0.98216113466881128"/>
    <m/>
    <n v="27.05"/>
    <m/>
    <m/>
    <n v="363.3897"/>
  </r>
  <r>
    <s v="Captain Morgan"/>
    <d v="2017-10-28T00:00:00"/>
    <d v="2017-10-01T00:00:00"/>
    <d v="2017-12-31T00:00:00"/>
    <x v="0"/>
    <s v="DAN_Diageo_Captain Morgan_A21-34_Q4'17"/>
    <m/>
    <s v="01_VC_CC Hero 15"/>
    <m/>
    <m/>
    <m/>
    <x v="0"/>
    <m/>
    <m/>
    <m/>
    <m/>
    <x v="50"/>
    <m/>
    <m/>
    <n v="13"/>
    <n v="8.2966366711340869E-4"/>
    <m/>
    <m/>
    <m/>
    <m/>
    <m/>
    <m/>
    <x v="50"/>
    <m/>
    <m/>
    <m/>
    <n v="15669"/>
    <n v="0.98472850678733037"/>
    <m/>
    <n v="27.05"/>
    <m/>
    <m/>
    <n v="423.84645"/>
  </r>
  <r>
    <s v="Captain Morgan"/>
    <d v="2017-10-23T00:00:00"/>
    <d v="2017-10-01T00:00:00"/>
    <d v="2017-12-31T00:00:00"/>
    <x v="0"/>
    <s v="DAN_Diageo_Captain Morgan_A21-34_Q4'17"/>
    <m/>
    <s v="01_VC_CC Hero 15"/>
    <m/>
    <m/>
    <m/>
    <x v="1"/>
    <m/>
    <m/>
    <m/>
    <m/>
    <x v="51"/>
    <m/>
    <m/>
    <n v="18"/>
    <n v="7.897507897507897E-4"/>
    <m/>
    <m/>
    <m/>
    <m/>
    <m/>
    <m/>
    <x v="51"/>
    <m/>
    <m/>
    <m/>
    <n v="22792"/>
    <n v="0.98321901557309865"/>
    <m/>
    <n v="27.05"/>
    <m/>
    <m/>
    <n v="616.52359999999999"/>
  </r>
  <r>
    <s v="Captain Morgan"/>
    <d v="2017-10-24T00:00:00"/>
    <d v="2017-10-01T00:00:00"/>
    <d v="2017-12-31T00:00:00"/>
    <x v="0"/>
    <s v="DAN_Diageo_Captain Morgan_A21-34_Q4'17"/>
    <m/>
    <s v="01_VC_CC Hero 15"/>
    <m/>
    <m/>
    <m/>
    <x v="1"/>
    <m/>
    <m/>
    <m/>
    <m/>
    <x v="52"/>
    <m/>
    <m/>
    <n v="35"/>
    <n v="8.1457863011148094E-4"/>
    <m/>
    <m/>
    <m/>
    <m/>
    <m/>
    <m/>
    <x v="52"/>
    <m/>
    <m/>
    <m/>
    <n v="42967"/>
    <n v="0.98268685390174737"/>
    <m/>
    <n v="27.05"/>
    <m/>
    <m/>
    <n v="1162.2573500000001"/>
  </r>
  <r>
    <s v="Captain Morgan"/>
    <d v="2017-10-25T00:00:00"/>
    <d v="2017-10-01T00:00:00"/>
    <d v="2017-12-31T00:00:00"/>
    <x v="0"/>
    <s v="DAN_Diageo_Captain Morgan_A21-34_Q4'17"/>
    <m/>
    <s v="01_VC_CC Hero 15"/>
    <m/>
    <m/>
    <m/>
    <x v="1"/>
    <m/>
    <m/>
    <m/>
    <m/>
    <x v="53"/>
    <m/>
    <m/>
    <n v="14"/>
    <n v="5.1351648754722513E-4"/>
    <m/>
    <m/>
    <m/>
    <m/>
    <m/>
    <m/>
    <x v="53"/>
    <m/>
    <m/>
    <m/>
    <n v="27263"/>
    <n v="0.98411724361982456"/>
    <m/>
    <n v="27.05"/>
    <m/>
    <m/>
    <n v="737.46415000000002"/>
  </r>
  <r>
    <s v="Captain Morgan"/>
    <d v="2017-10-26T00:00:00"/>
    <d v="2017-10-01T00:00:00"/>
    <d v="2017-12-31T00:00:00"/>
    <x v="0"/>
    <s v="DAN_Diageo_Captain Morgan_A21-34_Q4'17"/>
    <m/>
    <s v="01_VC_CC Hero 15"/>
    <m/>
    <m/>
    <m/>
    <x v="1"/>
    <m/>
    <m/>
    <m/>
    <m/>
    <x v="54"/>
    <m/>
    <m/>
    <n v="19"/>
    <n v="7.3803604723430703E-4"/>
    <m/>
    <m/>
    <m/>
    <m/>
    <m/>
    <m/>
    <x v="54"/>
    <m/>
    <m/>
    <m/>
    <n v="25744"/>
    <n v="0.97904544590226283"/>
    <m/>
    <n v="27.05"/>
    <m/>
    <m/>
    <n v="696.37520000000006"/>
  </r>
  <r>
    <s v="Captain Morgan"/>
    <d v="2017-10-27T00:00:00"/>
    <d v="2017-10-01T00:00:00"/>
    <d v="2017-12-31T00:00:00"/>
    <x v="0"/>
    <s v="DAN_Diageo_Captain Morgan_A21-34_Q4'17"/>
    <m/>
    <s v="01_VC_CC Hero 15"/>
    <m/>
    <m/>
    <m/>
    <x v="1"/>
    <m/>
    <m/>
    <m/>
    <m/>
    <x v="55"/>
    <m/>
    <m/>
    <n v="13"/>
    <n v="1.3562858633281169E-3"/>
    <m/>
    <m/>
    <m/>
    <m/>
    <m/>
    <m/>
    <x v="55"/>
    <m/>
    <m/>
    <m/>
    <n v="9585"/>
    <n v="0.97996114916675181"/>
    <m/>
    <n v="27.05"/>
    <m/>
    <m/>
    <n v="259.27424999999999"/>
  </r>
  <r>
    <s v="Captain Morgan"/>
    <d v="2017-10-28T00:00:00"/>
    <d v="2017-10-01T00:00:00"/>
    <d v="2017-12-31T00:00:00"/>
    <x v="0"/>
    <s v="DAN_Diageo_Captain Morgan_A21-34_Q4'17"/>
    <m/>
    <s v="01_VC_CC Hero 15"/>
    <m/>
    <m/>
    <m/>
    <x v="1"/>
    <m/>
    <m/>
    <m/>
    <m/>
    <x v="56"/>
    <m/>
    <m/>
    <n v="7"/>
    <n v="6.2915692971418299E-4"/>
    <m/>
    <m/>
    <m/>
    <m/>
    <m/>
    <m/>
    <x v="56"/>
    <m/>
    <m/>
    <m/>
    <n v="11126"/>
    <n v="0.98035069169089784"/>
    <m/>
    <n v="27.05"/>
    <m/>
    <m/>
    <n v="300.95830000000001"/>
  </r>
  <r>
    <s v="Captain Morgan"/>
    <d v="2017-10-29T00:00:00"/>
    <d v="2017-10-01T00:00:00"/>
    <d v="2017-12-31T00:00:00"/>
    <x v="0"/>
    <s v="DAN_Diageo_Captain Morgan_A21-34_Q4'17"/>
    <m/>
    <s v="01_VC_CC Hero 15"/>
    <m/>
    <m/>
    <m/>
    <x v="0"/>
    <m/>
    <m/>
    <m/>
    <m/>
    <x v="57"/>
    <m/>
    <m/>
    <n v="20"/>
    <n v="1.0791560999298549E-3"/>
    <m/>
    <m/>
    <m/>
    <m/>
    <m/>
    <m/>
    <x v="57"/>
    <m/>
    <m/>
    <m/>
    <n v="18533"/>
    <n v="0.98271382363858106"/>
    <m/>
    <n v="27.05"/>
    <m/>
    <m/>
    <n v="501.31765000000001"/>
  </r>
  <r>
    <s v="Captain Morgan"/>
    <d v="2017-10-30T00:00:00"/>
    <d v="2017-10-01T00:00:00"/>
    <d v="2017-12-31T00:00:00"/>
    <x v="0"/>
    <s v="DAN_Diageo_Captain Morgan_A21-34_Q4'17"/>
    <m/>
    <s v="01_VC_CC Hero 15"/>
    <m/>
    <m/>
    <m/>
    <x v="0"/>
    <m/>
    <m/>
    <m/>
    <m/>
    <x v="58"/>
    <m/>
    <m/>
    <n v="12"/>
    <n v="4.1097297852666189E-4"/>
    <m/>
    <m/>
    <m/>
    <m/>
    <m/>
    <m/>
    <x v="58"/>
    <m/>
    <m/>
    <m/>
    <n v="29199"/>
    <n v="0.98608625173077569"/>
    <m/>
    <n v="27.05"/>
    <m/>
    <m/>
    <n v="789.8329500000001"/>
  </r>
  <r>
    <s v="Captain Morgan"/>
    <d v="2017-10-31T00:00:00"/>
    <d v="2017-10-01T00:00:00"/>
    <d v="2017-12-31T00:00:00"/>
    <x v="0"/>
    <s v="DAN_Diageo_Captain Morgan_A21-34_Q4'17"/>
    <m/>
    <s v="01_VC_CC Hero 15"/>
    <m/>
    <m/>
    <m/>
    <x v="0"/>
    <m/>
    <m/>
    <m/>
    <m/>
    <x v="59"/>
    <m/>
    <m/>
    <n v="286"/>
    <n v="7.8549417470928477E-4"/>
    <m/>
    <m/>
    <m/>
    <m/>
    <m/>
    <m/>
    <x v="59"/>
    <m/>
    <m/>
    <m/>
    <n v="364102"/>
    <n v="0.98505782888062221"/>
    <m/>
    <n v="27.05"/>
    <m/>
    <m/>
    <n v="9848.9591"/>
  </r>
  <r>
    <s v="Captain Morgan"/>
    <d v="2017-10-29T00:00:00"/>
    <d v="2017-10-01T00:00:00"/>
    <d v="2017-12-31T00:00:00"/>
    <x v="0"/>
    <s v="DAN_Diageo_Captain Morgan_A21-34_Q4'17"/>
    <m/>
    <s v="01_VC_CC Hero 15"/>
    <m/>
    <m/>
    <m/>
    <x v="1"/>
    <m/>
    <m/>
    <m/>
    <m/>
    <x v="60"/>
    <m/>
    <m/>
    <n v="5"/>
    <n v="4.4939780693870214E-4"/>
    <m/>
    <m/>
    <m/>
    <m/>
    <m/>
    <m/>
    <x v="60"/>
    <m/>
    <m/>
    <m/>
    <n v="11126"/>
    <n v="0.98173475690461487"/>
    <m/>
    <n v="27.05"/>
    <m/>
    <m/>
    <n v="300.95830000000001"/>
  </r>
  <r>
    <s v="Captain Morgan"/>
    <d v="2017-10-30T00:00:00"/>
    <d v="2017-10-01T00:00:00"/>
    <d v="2017-12-31T00:00:00"/>
    <x v="0"/>
    <s v="DAN_Diageo_Captain Morgan_A21-34_Q4'17"/>
    <m/>
    <s v="01_VC_CC Hero 15"/>
    <m/>
    <m/>
    <m/>
    <x v="1"/>
    <m/>
    <m/>
    <m/>
    <m/>
    <x v="61"/>
    <m/>
    <m/>
    <n v="8"/>
    <n v="4.4608007137281143E-4"/>
    <m/>
    <m/>
    <m/>
    <m/>
    <m/>
    <m/>
    <x v="61"/>
    <m/>
    <m/>
    <m/>
    <n v="17934"/>
    <n v="0.98478941299214762"/>
    <m/>
    <n v="27.05"/>
    <m/>
    <m/>
    <n v="485.11470000000003"/>
  </r>
  <r>
    <s v="Captain Morgan"/>
    <d v="2017-10-31T00:00:00"/>
    <d v="2017-10-01T00:00:00"/>
    <d v="2017-12-31T00:00:00"/>
    <x v="0"/>
    <s v="DAN_Diageo_Captain Morgan_A21-34_Q4'17"/>
    <m/>
    <s v="01_VC_CC Hero 15"/>
    <m/>
    <m/>
    <m/>
    <x v="1"/>
    <m/>
    <m/>
    <m/>
    <m/>
    <x v="62"/>
    <m/>
    <m/>
    <n v="116"/>
    <n v="4.9971998449144879E-4"/>
    <m/>
    <m/>
    <m/>
    <m/>
    <m/>
    <m/>
    <x v="62"/>
    <m/>
    <m/>
    <m/>
    <n v="232130"/>
    <n v="0.98594121644580357"/>
    <m/>
    <n v="27.05"/>
    <m/>
    <m/>
    <n v="6279.1165000000001"/>
  </r>
  <r>
    <s v="Captain Morgan"/>
    <d v="2017-10-29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"/>
    <n v="9.3414292386735165E-4"/>
    <m/>
    <m/>
    <m/>
    <m/>
    <m/>
    <m/>
    <x v="18"/>
    <m/>
    <m/>
    <m/>
    <n v="4282"/>
    <m/>
    <m/>
    <n v="6.17"/>
    <m/>
    <m/>
    <n v="26.41994"/>
  </r>
  <r>
    <s v="Captain Morgan"/>
    <d v="2017-10-30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7.573844988639232E-4"/>
    <m/>
    <m/>
    <m/>
    <m/>
    <m/>
    <m/>
    <x v="18"/>
    <m/>
    <m/>
    <m/>
    <n v="3961"/>
    <m/>
    <m/>
    <n v="6.17"/>
    <m/>
    <m/>
    <n v="24.43937"/>
  </r>
  <r>
    <s v="Captain Morgan"/>
    <d v="2017-10-31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58"/>
    <n v="7.6988425188488901E-4"/>
    <m/>
    <m/>
    <m/>
    <m/>
    <m/>
    <m/>
    <x v="18"/>
    <m/>
    <m/>
    <m/>
    <n v="75336"/>
    <m/>
    <m/>
    <n v="6.17"/>
    <m/>
    <m/>
    <n v="464.82312000000002"/>
  </r>
  <r>
    <s v="Captain Morgan"/>
    <d v="2017-10-29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5.977286312014345E-4"/>
    <m/>
    <m/>
    <m/>
    <m/>
    <m/>
    <m/>
    <x v="18"/>
    <m/>
    <m/>
    <m/>
    <n v="3346"/>
    <m/>
    <m/>
    <n v="6.17"/>
    <m/>
    <m/>
    <n v="20.644819999999999"/>
  </r>
  <r>
    <s v="Captain Morgan"/>
    <d v="2017-10-30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2.9214139643587495E-4"/>
    <m/>
    <m/>
    <m/>
    <m/>
    <m/>
    <m/>
    <x v="18"/>
    <m/>
    <m/>
    <m/>
    <n v="3423"/>
    <m/>
    <m/>
    <n v="6.17"/>
    <m/>
    <m/>
    <n v="21.119910000000001"/>
  </r>
  <r>
    <s v="Captain Morgan"/>
    <d v="2017-10-31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4"/>
    <n v="5.5789302401264556E-4"/>
    <m/>
    <m/>
    <m/>
    <m/>
    <m/>
    <m/>
    <x v="18"/>
    <m/>
    <m/>
    <m/>
    <n v="43019"/>
    <m/>
    <m/>
    <n v="6.17"/>
    <m/>
    <m/>
    <n v="265.42723000000001"/>
  </r>
  <r>
    <s v="Captain Morgan"/>
    <d v="2017-11-01T00:00:00"/>
    <d v="2017-10-01T00:00:00"/>
    <d v="2017-12-31T00:00:00"/>
    <x v="0"/>
    <s v="DAN_Diageo_Captain Morgan_A21-34_Q4'17"/>
    <m/>
    <s v="01_VC_CC Hero 15"/>
    <m/>
    <m/>
    <m/>
    <x v="0"/>
    <m/>
    <m/>
    <m/>
    <m/>
    <x v="63"/>
    <m/>
    <m/>
    <n v="16"/>
    <n v="6.3938618925831207E-4"/>
    <m/>
    <m/>
    <m/>
    <m/>
    <m/>
    <m/>
    <x v="63"/>
    <m/>
    <m/>
    <m/>
    <n v="25024"/>
    <n v="0.98823157728457467"/>
    <m/>
    <n v="27.05"/>
    <m/>
    <m/>
    <n v="676.89920000000006"/>
  </r>
  <r>
    <s v="Captain Morgan"/>
    <d v="2017-11-02T00:00:00"/>
    <d v="2017-10-01T00:00:00"/>
    <d v="2017-12-31T00:00:00"/>
    <x v="0"/>
    <s v="DAN_Diageo_Captain Morgan_A21-34_Q4'17"/>
    <m/>
    <s v="01_VC_CC Hero 15"/>
    <m/>
    <m/>
    <m/>
    <x v="0"/>
    <m/>
    <m/>
    <m/>
    <m/>
    <x v="64"/>
    <m/>
    <m/>
    <n v="54"/>
    <n v="1.6503163106262033E-3"/>
    <m/>
    <m/>
    <m/>
    <m/>
    <m/>
    <m/>
    <x v="64"/>
    <m/>
    <m/>
    <m/>
    <n v="32721"/>
    <n v="0.97920158008139813"/>
    <m/>
    <n v="27.05"/>
    <m/>
    <m/>
    <n v="885.10305000000005"/>
  </r>
  <r>
    <s v="Captain Morgan"/>
    <d v="2017-11-03T00:00:00"/>
    <d v="2017-10-01T00:00:00"/>
    <d v="2017-12-31T00:00:00"/>
    <x v="0"/>
    <s v="DAN_Diageo_Captain Morgan_A21-34_Q4'17"/>
    <m/>
    <s v="01_VC_CC Hero 15"/>
    <m/>
    <m/>
    <m/>
    <x v="0"/>
    <m/>
    <m/>
    <m/>
    <m/>
    <x v="65"/>
    <m/>
    <m/>
    <n v="10"/>
    <n v="7.0811499787565497E-4"/>
    <m/>
    <m/>
    <m/>
    <m/>
    <m/>
    <m/>
    <x v="65"/>
    <m/>
    <m/>
    <m/>
    <n v="14122"/>
    <n v="0.98117140276523307"/>
    <m/>
    <n v="27.05"/>
    <m/>
    <m/>
    <n v="382.00010000000003"/>
  </r>
  <r>
    <s v="Captain Morgan"/>
    <d v="2017-11-04T00:00:00"/>
    <d v="2017-10-01T00:00:00"/>
    <d v="2017-12-31T00:00:00"/>
    <x v="0"/>
    <s v="DAN_Diageo_Captain Morgan_A21-34_Q4'17"/>
    <m/>
    <s v="01_VC_CC Hero 15"/>
    <m/>
    <m/>
    <m/>
    <x v="0"/>
    <m/>
    <m/>
    <m/>
    <m/>
    <x v="66"/>
    <m/>
    <m/>
    <n v="16"/>
    <n v="9.6805421103581804E-4"/>
    <m/>
    <m/>
    <m/>
    <m/>
    <m/>
    <m/>
    <x v="66"/>
    <m/>
    <m/>
    <m/>
    <n v="16528"/>
    <n v="0.98545194371571665"/>
    <m/>
    <n v="27.05"/>
    <m/>
    <m/>
    <n v="447.08240000000001"/>
  </r>
  <r>
    <s v="Captain Morgan"/>
    <d v="2017-11-05T00:00:00"/>
    <d v="2017-10-01T00:00:00"/>
    <d v="2017-12-31T00:00:00"/>
    <x v="0"/>
    <s v="DAN_Diageo_Captain Morgan_A21-34_Q4'17"/>
    <m/>
    <s v="01_VC_CC Hero 15"/>
    <m/>
    <m/>
    <m/>
    <x v="0"/>
    <m/>
    <m/>
    <m/>
    <m/>
    <x v="67"/>
    <m/>
    <m/>
    <n v="24"/>
    <n v="1.231337540403263E-3"/>
    <m/>
    <m/>
    <m/>
    <m/>
    <m/>
    <m/>
    <x v="67"/>
    <m/>
    <m/>
    <m/>
    <n v="19491"/>
    <n v="0.98568827753615862"/>
    <m/>
    <n v="27.05"/>
    <m/>
    <m/>
    <n v="527.23155000000008"/>
  </r>
  <r>
    <s v="Captain Morgan"/>
    <d v="2017-11-01T00:00:00"/>
    <d v="2017-10-01T00:00:00"/>
    <d v="2017-12-31T00:00:00"/>
    <x v="0"/>
    <s v="DAN_Diageo_Captain Morgan_A21-34_Q4'17"/>
    <m/>
    <s v="01_VC_CC Hero 15"/>
    <m/>
    <m/>
    <m/>
    <x v="1"/>
    <m/>
    <m/>
    <m/>
    <m/>
    <x v="68"/>
    <m/>
    <m/>
    <n v="10"/>
    <n v="5.7074367901375491E-4"/>
    <m/>
    <m/>
    <m/>
    <m/>
    <m/>
    <m/>
    <x v="68"/>
    <m/>
    <m/>
    <m/>
    <n v="17521"/>
    <n v="0.98537765030088298"/>
    <m/>
    <n v="27.05"/>
    <m/>
    <m/>
    <n v="473.94304999999997"/>
  </r>
  <r>
    <s v="Captain Morgan"/>
    <d v="2017-11-02T00:00:00"/>
    <d v="2017-10-01T00:00:00"/>
    <d v="2017-12-31T00:00:00"/>
    <x v="0"/>
    <s v="DAN_Diageo_Captain Morgan_A21-34_Q4'17"/>
    <m/>
    <s v="01_VC_CC Hero 15"/>
    <m/>
    <m/>
    <m/>
    <x v="1"/>
    <m/>
    <m/>
    <m/>
    <m/>
    <x v="69"/>
    <m/>
    <m/>
    <n v="18"/>
    <n v="8.0014224751066853E-4"/>
    <m/>
    <m/>
    <m/>
    <m/>
    <m/>
    <m/>
    <x v="69"/>
    <m/>
    <m/>
    <m/>
    <n v="22496"/>
    <n v="0.98175787728026531"/>
    <m/>
    <n v="27.05"/>
    <m/>
    <m/>
    <n v="608.5168000000001"/>
  </r>
  <r>
    <s v="Captain Morgan"/>
    <d v="2017-11-03T00:00:00"/>
    <d v="2017-10-01T00:00:00"/>
    <d v="2017-12-31T00:00:00"/>
    <x v="0"/>
    <s v="DAN_Diageo_Captain Morgan_A21-34_Q4'17"/>
    <m/>
    <s v="01_VC_CC Hero 15"/>
    <m/>
    <m/>
    <m/>
    <x v="1"/>
    <m/>
    <m/>
    <m/>
    <m/>
    <x v="70"/>
    <m/>
    <m/>
    <n v="9"/>
    <n v="8.234217749313815E-4"/>
    <m/>
    <m/>
    <m/>
    <m/>
    <m/>
    <m/>
    <x v="70"/>
    <m/>
    <m/>
    <m/>
    <n v="10930"/>
    <n v="0.97903977069150838"/>
    <m/>
    <n v="27.05"/>
    <m/>
    <m/>
    <n v="295.65649999999999"/>
  </r>
  <r>
    <s v="Captain Morgan"/>
    <d v="2017-11-04T00:00:00"/>
    <d v="2017-10-01T00:00:00"/>
    <d v="2017-12-31T00:00:00"/>
    <x v="0"/>
    <s v="DAN_Diageo_Captain Morgan_A21-34_Q4'17"/>
    <m/>
    <s v="01_VC_CC Hero 15"/>
    <m/>
    <m/>
    <m/>
    <x v="1"/>
    <m/>
    <m/>
    <m/>
    <m/>
    <x v="71"/>
    <m/>
    <m/>
    <n v="11"/>
    <n v="8.7754287993617875E-4"/>
    <m/>
    <m/>
    <m/>
    <m/>
    <m/>
    <m/>
    <x v="71"/>
    <m/>
    <m/>
    <m/>
    <n v="12535"/>
    <n v="0.97899094033114653"/>
    <m/>
    <n v="27.05"/>
    <m/>
    <m/>
    <n v="339.07175000000001"/>
  </r>
  <r>
    <s v="Captain Morgan"/>
    <d v="2017-11-05T00:00:00"/>
    <d v="2017-10-01T00:00:00"/>
    <d v="2017-12-31T00:00:00"/>
    <x v="0"/>
    <s v="DAN_Diageo_Captain Morgan_A21-34_Q4'17"/>
    <m/>
    <s v="01_VC_CC Hero 15"/>
    <m/>
    <m/>
    <m/>
    <x v="1"/>
    <m/>
    <m/>
    <m/>
    <m/>
    <x v="72"/>
    <m/>
    <m/>
    <n v="8"/>
    <n v="6.5908716427747567E-4"/>
    <m/>
    <m/>
    <m/>
    <m/>
    <m/>
    <m/>
    <x v="72"/>
    <m/>
    <m/>
    <m/>
    <n v="12138"/>
    <n v="0.9836304700162074"/>
    <m/>
    <n v="27.05"/>
    <m/>
    <m/>
    <n v="328.3329"/>
  </r>
  <r>
    <s v="Captain Morgan"/>
    <d v="2017-11-01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"/>
    <n v="1.6594756057085962E-4"/>
    <m/>
    <m/>
    <m/>
    <m/>
    <m/>
    <m/>
    <x v="18"/>
    <m/>
    <m/>
    <m/>
    <n v="6026"/>
    <m/>
    <m/>
    <n v="6.17"/>
    <m/>
    <m/>
    <n v="37.180419999999998"/>
  </r>
  <r>
    <s v="Captain Morgan"/>
    <d v="2017-11-02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6"/>
    <n v="1.1195857532712897E-3"/>
    <m/>
    <m/>
    <m/>
    <m/>
    <m/>
    <m/>
    <x v="18"/>
    <m/>
    <m/>
    <m/>
    <n v="14291"/>
    <m/>
    <m/>
    <n v="6.17"/>
    <m/>
    <m/>
    <n v="88.175470000000004"/>
  </r>
  <r>
    <s v="Captain Morgan"/>
    <d v="2017-11-03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2"/>
    <n v="7.9633685048775631E-4"/>
    <m/>
    <m/>
    <m/>
    <m/>
    <m/>
    <m/>
    <x v="18"/>
    <m/>
    <m/>
    <m/>
    <n v="15069"/>
    <m/>
    <m/>
    <n v="6.17"/>
    <m/>
    <m/>
    <n v="92.975729999999999"/>
  </r>
  <r>
    <s v="Captain Morgan"/>
    <d v="2017-11-04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"/>
    <n v="4.2052144659377626E-4"/>
    <m/>
    <m/>
    <m/>
    <m/>
    <m/>
    <m/>
    <x v="18"/>
    <m/>
    <m/>
    <m/>
    <n v="4756"/>
    <m/>
    <m/>
    <n v="6.17"/>
    <m/>
    <m/>
    <n v="29.344519999999999"/>
  </r>
  <r>
    <s v="Captain Morgan"/>
    <d v="2017-11-05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5.6969236612229395E-4"/>
    <m/>
    <m/>
    <m/>
    <m/>
    <m/>
    <m/>
    <x v="18"/>
    <m/>
    <m/>
    <m/>
    <n v="5266"/>
    <m/>
    <m/>
    <n v="6.17"/>
    <m/>
    <m/>
    <n v="32.491219999999998"/>
  </r>
  <r>
    <s v="Captain Morgan"/>
    <d v="2017-11-01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5"/>
    <n v="1.1178180192264698E-3"/>
    <m/>
    <m/>
    <m/>
    <m/>
    <m/>
    <m/>
    <x v="18"/>
    <m/>
    <m/>
    <m/>
    <n v="4473"/>
    <m/>
    <m/>
    <n v="6.17"/>
    <m/>
    <m/>
    <n v="27.598410000000001"/>
  </r>
  <r>
    <s v="Captain Morgan"/>
    <d v="2017-11-02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0"/>
    <n v="6.216585851050603E-4"/>
    <m/>
    <m/>
    <m/>
    <m/>
    <m/>
    <m/>
    <x v="18"/>
    <m/>
    <m/>
    <m/>
    <n v="16086"/>
    <m/>
    <m/>
    <n v="6.17"/>
    <m/>
    <m/>
    <n v="99.250619999999998"/>
  </r>
  <r>
    <s v="Captain Morgan"/>
    <d v="2017-11-03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1.3283740701381508E-4"/>
    <m/>
    <m/>
    <m/>
    <m/>
    <m/>
    <m/>
    <x v="18"/>
    <m/>
    <m/>
    <m/>
    <n v="7528"/>
    <m/>
    <m/>
    <n v="6.17"/>
    <m/>
    <m/>
    <n v="46.447760000000002"/>
  </r>
  <r>
    <s v="Captain Morgan"/>
    <d v="2017-11-04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2.2686025408348456E-4"/>
    <m/>
    <m/>
    <m/>
    <m/>
    <m/>
    <m/>
    <x v="18"/>
    <m/>
    <m/>
    <m/>
    <n v="4408"/>
    <m/>
    <m/>
    <n v="6.17"/>
    <m/>
    <m/>
    <n v="27.19736"/>
  </r>
  <r>
    <s v="Captain Morgan"/>
    <d v="2017-11-05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2.3342670401493932E-4"/>
    <m/>
    <m/>
    <m/>
    <m/>
    <m/>
    <m/>
    <x v="18"/>
    <m/>
    <m/>
    <m/>
    <n v="4284"/>
    <m/>
    <m/>
    <n v="6.17"/>
    <m/>
    <m/>
    <n v="26.432279999999999"/>
  </r>
  <r>
    <s v="Captain Morgan"/>
    <d v="2017-11-06T00:00:00"/>
    <d v="2017-10-01T00:00:00"/>
    <d v="2017-12-31T00:00:00"/>
    <x v="0"/>
    <s v="DAN_Diageo_Captain Morgan_A21-34_Q4'17"/>
    <m/>
    <s v="01_VC_CC Hero 15"/>
    <m/>
    <m/>
    <m/>
    <x v="0"/>
    <m/>
    <m/>
    <m/>
    <m/>
    <x v="73"/>
    <m/>
    <m/>
    <n v="18"/>
    <n v="5.6728647967223451E-4"/>
    <m/>
    <m/>
    <m/>
    <m/>
    <m/>
    <m/>
    <x v="73"/>
    <m/>
    <m/>
    <m/>
    <n v="31730"/>
    <n v="0.98534252530898703"/>
    <m/>
    <n v="27.05"/>
    <m/>
    <m/>
    <n v="858.29650000000004"/>
  </r>
  <r>
    <s v="Captain Morgan"/>
    <d v="2017-11-07T00:00:00"/>
    <d v="2017-10-01T00:00:00"/>
    <d v="2017-12-31T00:00:00"/>
    <x v="0"/>
    <s v="DAN_Diageo_Captain Morgan_A21-34_Q4'17"/>
    <m/>
    <s v="01_VC_CC Hero 15"/>
    <m/>
    <m/>
    <m/>
    <x v="0"/>
    <m/>
    <m/>
    <m/>
    <m/>
    <x v="74"/>
    <m/>
    <m/>
    <n v="18"/>
    <n v="5.015883631499749E-4"/>
    <m/>
    <m/>
    <m/>
    <m/>
    <m/>
    <m/>
    <x v="74"/>
    <m/>
    <m/>
    <m/>
    <n v="35886"/>
    <n v="0.98761558784676351"/>
    <m/>
    <n v="27.05"/>
    <m/>
    <m/>
    <n v="970.71630000000005"/>
  </r>
  <r>
    <s v="Captain Morgan"/>
    <d v="2017-11-08T00:00:00"/>
    <d v="2017-10-01T00:00:00"/>
    <d v="2017-12-31T00:00:00"/>
    <x v="0"/>
    <s v="DAN_Diageo_Captain Morgan_A21-34_Q4'17"/>
    <m/>
    <s v="01_VC_CC Hero 15"/>
    <m/>
    <m/>
    <m/>
    <x v="0"/>
    <m/>
    <m/>
    <m/>
    <m/>
    <x v="75"/>
    <m/>
    <m/>
    <n v="20"/>
    <n v="7.9961618423156887E-4"/>
    <m/>
    <m/>
    <m/>
    <m/>
    <m/>
    <m/>
    <x v="75"/>
    <m/>
    <m/>
    <m/>
    <n v="25012"/>
    <n v="0.98697813905769083"/>
    <m/>
    <n v="27.05"/>
    <m/>
    <m/>
    <n v="676.57460000000003"/>
  </r>
  <r>
    <s v="Captain Morgan"/>
    <d v="2017-11-09T00:00:00"/>
    <d v="2017-10-01T00:00:00"/>
    <d v="2017-12-31T00:00:00"/>
    <x v="0"/>
    <s v="DAN_Diageo_Captain Morgan_A21-34_Q4'17"/>
    <m/>
    <s v="01_VC_CC Hero 15"/>
    <m/>
    <m/>
    <m/>
    <x v="0"/>
    <m/>
    <m/>
    <m/>
    <m/>
    <x v="76"/>
    <m/>
    <m/>
    <n v="25"/>
    <n v="7.993605115907274E-4"/>
    <m/>
    <m/>
    <m/>
    <m/>
    <m/>
    <m/>
    <x v="76"/>
    <m/>
    <m/>
    <m/>
    <n v="31275"/>
    <n v="0.98584667759425038"/>
    <m/>
    <n v="27.05"/>
    <m/>
    <m/>
    <n v="845.98874999999998"/>
  </r>
  <r>
    <s v="Captain Morgan"/>
    <d v="2017-11-10T00:00:00"/>
    <d v="2017-10-01T00:00:00"/>
    <d v="2017-12-31T00:00:00"/>
    <x v="0"/>
    <s v="DAN_Diageo_Captain Morgan_A21-34_Q4'17"/>
    <m/>
    <s v="01_VC_CC Hero 15"/>
    <m/>
    <m/>
    <m/>
    <x v="0"/>
    <m/>
    <m/>
    <m/>
    <m/>
    <x v="77"/>
    <m/>
    <m/>
    <n v="13"/>
    <n v="4.3484078137543482E-4"/>
    <m/>
    <m/>
    <m/>
    <m/>
    <m/>
    <m/>
    <x v="77"/>
    <m/>
    <m/>
    <m/>
    <n v="29896"/>
    <n v="0.98885323983726392"/>
    <m/>
    <n v="27.05"/>
    <m/>
    <m/>
    <n v="808.68680000000006"/>
  </r>
  <r>
    <s v="Captain Morgan"/>
    <d v="2017-11-11T00:00:00"/>
    <d v="2017-10-01T00:00:00"/>
    <d v="2017-12-31T00:00:00"/>
    <x v="0"/>
    <s v="DAN_Diageo_Captain Morgan_A21-34_Q4'17"/>
    <m/>
    <s v="01_VC_CC Hero 15"/>
    <m/>
    <m/>
    <m/>
    <x v="0"/>
    <m/>
    <m/>
    <m/>
    <m/>
    <x v="78"/>
    <m/>
    <m/>
    <n v="16"/>
    <n v="5.1882356756055646E-4"/>
    <m/>
    <m/>
    <m/>
    <m/>
    <m/>
    <m/>
    <x v="78"/>
    <m/>
    <m/>
    <m/>
    <n v="30839"/>
    <n v="0.98646919582880177"/>
    <m/>
    <n v="27.05"/>
    <m/>
    <m/>
    <n v="834.19495000000006"/>
  </r>
  <r>
    <s v="Captain Morgan"/>
    <d v="2017-11-12T00:00:00"/>
    <d v="2017-10-01T00:00:00"/>
    <d v="2017-12-31T00:00:00"/>
    <x v="0"/>
    <s v="DAN_Diageo_Captain Morgan_A21-34_Q4'17"/>
    <m/>
    <s v="01_VC_CC Hero 15"/>
    <m/>
    <m/>
    <m/>
    <x v="0"/>
    <m/>
    <m/>
    <m/>
    <m/>
    <x v="79"/>
    <m/>
    <m/>
    <n v="19"/>
    <n v="6.0467188593978745E-4"/>
    <m/>
    <m/>
    <m/>
    <m/>
    <m/>
    <m/>
    <x v="79"/>
    <m/>
    <m/>
    <m/>
    <n v="31422"/>
    <n v="0.98166140772907617"/>
    <m/>
    <n v="27.05"/>
    <m/>
    <m/>
    <n v="849.96510000000001"/>
  </r>
  <r>
    <s v="Captain Morgan"/>
    <d v="2017-11-06T00:00:00"/>
    <d v="2017-10-01T00:00:00"/>
    <d v="2017-12-31T00:00:00"/>
    <x v="0"/>
    <s v="DAN_Diageo_Captain Morgan_A21-34_Q4'17"/>
    <m/>
    <s v="01_VC_CC Hero 15"/>
    <m/>
    <m/>
    <m/>
    <x v="1"/>
    <m/>
    <m/>
    <m/>
    <m/>
    <x v="80"/>
    <m/>
    <m/>
    <n v="10"/>
    <n v="6.5997888067581838E-4"/>
    <m/>
    <m/>
    <m/>
    <m/>
    <m/>
    <m/>
    <x v="80"/>
    <m/>
    <m/>
    <m/>
    <n v="15152"/>
    <n v="0.98344908158629196"/>
    <m/>
    <n v="27.05"/>
    <m/>
    <m/>
    <n v="409.86160000000001"/>
  </r>
  <r>
    <s v="Captain Morgan"/>
    <d v="2017-11-07T00:00:00"/>
    <d v="2017-10-01T00:00:00"/>
    <d v="2017-12-31T00:00:00"/>
    <x v="0"/>
    <s v="DAN_Diageo_Captain Morgan_A21-34_Q4'17"/>
    <m/>
    <s v="01_VC_CC Hero 15"/>
    <m/>
    <m/>
    <m/>
    <x v="1"/>
    <m/>
    <m/>
    <m/>
    <m/>
    <x v="81"/>
    <m/>
    <m/>
    <n v="7"/>
    <n v="2.6590693257359923E-4"/>
    <m/>
    <m/>
    <m/>
    <m/>
    <m/>
    <m/>
    <x v="81"/>
    <m/>
    <m/>
    <m/>
    <n v="26325"/>
    <n v="0.98565972742249508"/>
    <m/>
    <n v="27.05"/>
    <m/>
    <m/>
    <n v="712.09124999999995"/>
  </r>
  <r>
    <s v="Captain Morgan"/>
    <d v="2017-11-08T00:00:00"/>
    <d v="2017-10-01T00:00:00"/>
    <d v="2017-12-31T00:00:00"/>
    <x v="0"/>
    <s v="DAN_Diageo_Captain Morgan_A21-34_Q4'17"/>
    <m/>
    <s v="01_VC_CC Hero 15"/>
    <m/>
    <m/>
    <m/>
    <x v="1"/>
    <m/>
    <m/>
    <m/>
    <m/>
    <x v="82"/>
    <m/>
    <m/>
    <n v="14"/>
    <n v="8.3807243340317265E-4"/>
    <m/>
    <m/>
    <m/>
    <m/>
    <m/>
    <m/>
    <x v="82"/>
    <m/>
    <m/>
    <m/>
    <n v="16705"/>
    <n v="0.98828610305862863"/>
    <m/>
    <n v="27.05"/>
    <m/>
    <m/>
    <n v="451.87025"/>
  </r>
  <r>
    <s v="Captain Morgan"/>
    <d v="2017-11-09T00:00:00"/>
    <d v="2017-10-01T00:00:00"/>
    <d v="2017-12-31T00:00:00"/>
    <x v="0"/>
    <s v="DAN_Diageo_Captain Morgan_A21-34_Q4'17"/>
    <m/>
    <s v="01_VC_CC Hero 15"/>
    <m/>
    <m/>
    <m/>
    <x v="1"/>
    <m/>
    <m/>
    <m/>
    <m/>
    <x v="83"/>
    <m/>
    <m/>
    <n v="6"/>
    <n v="2.8810141169691731E-4"/>
    <m/>
    <m/>
    <m/>
    <m/>
    <m/>
    <m/>
    <x v="83"/>
    <m/>
    <m/>
    <m/>
    <n v="20826"/>
    <n v="0.98617293304290177"/>
    <m/>
    <n v="27.05"/>
    <m/>
    <m/>
    <n v="563.3433"/>
  </r>
  <r>
    <s v="Captain Morgan"/>
    <d v="2017-11-10T00:00:00"/>
    <d v="2017-10-01T00:00:00"/>
    <d v="2017-12-31T00:00:00"/>
    <x v="0"/>
    <s v="DAN_Diageo_Captain Morgan_A21-34_Q4'17"/>
    <m/>
    <s v="01_VC_CC Hero 15"/>
    <m/>
    <m/>
    <m/>
    <x v="1"/>
    <m/>
    <m/>
    <m/>
    <m/>
    <x v="84"/>
    <m/>
    <m/>
    <n v="10"/>
    <n v="4.7883547213177551E-4"/>
    <m/>
    <m/>
    <m/>
    <m/>
    <m/>
    <m/>
    <x v="84"/>
    <m/>
    <m/>
    <m/>
    <n v="20884"/>
    <n v="0.98845134418780767"/>
    <m/>
    <n v="27.05"/>
    <m/>
    <m/>
    <n v="564.9122000000001"/>
  </r>
  <r>
    <s v="Captain Morgan"/>
    <d v="2017-11-11T00:00:00"/>
    <d v="2017-10-01T00:00:00"/>
    <d v="2017-12-31T00:00:00"/>
    <x v="0"/>
    <s v="DAN_Diageo_Captain Morgan_A21-34_Q4'17"/>
    <m/>
    <s v="01_VC_CC Hero 15"/>
    <m/>
    <m/>
    <m/>
    <x v="1"/>
    <m/>
    <m/>
    <m/>
    <m/>
    <x v="85"/>
    <m/>
    <m/>
    <n v="10"/>
    <n v="4.7837734404898585E-4"/>
    <m/>
    <m/>
    <m/>
    <m/>
    <m/>
    <m/>
    <x v="85"/>
    <m/>
    <m/>
    <m/>
    <n v="20904"/>
    <n v="0.98445888669115567"/>
    <m/>
    <n v="27.05"/>
    <m/>
    <m/>
    <n v="565.45320000000004"/>
  </r>
  <r>
    <s v="Captain Morgan"/>
    <d v="2017-11-12T00:00:00"/>
    <d v="2017-10-01T00:00:00"/>
    <d v="2017-12-31T00:00:00"/>
    <x v="0"/>
    <s v="DAN_Diageo_Captain Morgan_A21-34_Q4'17"/>
    <m/>
    <s v="01_VC_CC Hero 15"/>
    <m/>
    <m/>
    <m/>
    <x v="1"/>
    <m/>
    <m/>
    <m/>
    <m/>
    <x v="86"/>
    <m/>
    <m/>
    <n v="18"/>
    <n v="8.1732733959950961E-4"/>
    <m/>
    <m/>
    <m/>
    <m/>
    <m/>
    <m/>
    <x v="86"/>
    <m/>
    <m/>
    <m/>
    <n v="22023"/>
    <n v="0.98010680907877168"/>
    <m/>
    <n v="27.05"/>
    <m/>
    <m/>
    <n v="595.72215000000006"/>
  </r>
  <r>
    <s v="Captain Morgan"/>
    <d v="2017-11-06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4832"/>
    <m/>
    <m/>
    <n v="6.17"/>
    <m/>
    <m/>
    <n v="29.81344"/>
  </r>
  <r>
    <s v="Captain Morgan"/>
    <d v="2017-11-07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4.5406387165127893E-4"/>
    <m/>
    <m/>
    <m/>
    <m/>
    <m/>
    <m/>
    <x v="18"/>
    <m/>
    <m/>
    <m/>
    <n v="6607"/>
    <m/>
    <m/>
    <n v="6.17"/>
    <m/>
    <m/>
    <n v="40.765190000000004"/>
  </r>
  <r>
    <s v="Captain Morgan"/>
    <d v="2017-11-08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"/>
    <n v="4.4802867383512545E-4"/>
    <m/>
    <m/>
    <m/>
    <m/>
    <m/>
    <m/>
    <x v="18"/>
    <m/>
    <m/>
    <m/>
    <n v="4464"/>
    <m/>
    <m/>
    <n v="6.17"/>
    <m/>
    <m/>
    <n v="27.54288"/>
  </r>
  <r>
    <s v="Captain Morgan"/>
    <d v="2017-11-09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5"/>
    <n v="8.6162329829398592E-4"/>
    <m/>
    <m/>
    <m/>
    <m/>
    <m/>
    <m/>
    <x v="18"/>
    <m/>
    <m/>
    <m/>
    <n v="17409"/>
    <m/>
    <m/>
    <n v="6.17"/>
    <m/>
    <m/>
    <n v="107.41352999999999"/>
  </r>
  <r>
    <s v="Captain Morgan"/>
    <d v="2017-11-10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6.9557152793878966E-4"/>
    <m/>
    <m/>
    <m/>
    <m/>
    <m/>
    <m/>
    <x v="18"/>
    <m/>
    <m/>
    <m/>
    <n v="4313"/>
    <m/>
    <m/>
    <n v="6.17"/>
    <m/>
    <m/>
    <n v="26.61121"/>
  </r>
  <r>
    <s v="Captain Morgan"/>
    <d v="2017-11-11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5"/>
    <n v="1.2275963663147557E-3"/>
    <m/>
    <m/>
    <m/>
    <m/>
    <m/>
    <m/>
    <x v="18"/>
    <m/>
    <m/>
    <m/>
    <n v="4073"/>
    <m/>
    <m/>
    <n v="6.17"/>
    <m/>
    <m/>
    <n v="25.130410000000001"/>
  </r>
  <r>
    <s v="Captain Morgan"/>
    <d v="2017-11-12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"/>
    <n v="9.4206311822892137E-4"/>
    <m/>
    <m/>
    <m/>
    <m/>
    <m/>
    <m/>
    <x v="18"/>
    <m/>
    <m/>
    <m/>
    <n v="4246"/>
    <m/>
    <m/>
    <n v="6.17"/>
    <m/>
    <m/>
    <n v="26.19782"/>
  </r>
  <r>
    <s v="Captain Morgan"/>
    <d v="2017-11-06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3"/>
    <n v="5.7659042859888531E-4"/>
    <m/>
    <m/>
    <m/>
    <m/>
    <m/>
    <m/>
    <x v="18"/>
    <m/>
    <m/>
    <m/>
    <n v="5203"/>
    <m/>
    <m/>
    <n v="6.17"/>
    <m/>
    <m/>
    <n v="32.102509999999995"/>
  </r>
  <r>
    <s v="Captain Morgan"/>
    <d v="2017-11-07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3.6845983787767134E-4"/>
    <m/>
    <m/>
    <m/>
    <m/>
    <m/>
    <m/>
    <x v="18"/>
    <m/>
    <m/>
    <m/>
    <n v="5428"/>
    <m/>
    <m/>
    <n v="6.17"/>
    <m/>
    <m/>
    <n v="33.490760000000002"/>
  </r>
  <r>
    <s v="Captain Morgan"/>
    <d v="2017-11-08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3999"/>
    <m/>
    <m/>
    <n v="6.17"/>
    <m/>
    <m/>
    <n v="24.673829999999999"/>
  </r>
  <r>
    <s v="Captain Morgan"/>
    <d v="2017-11-09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6"/>
    <n v="5.3590568060021436E-4"/>
    <m/>
    <m/>
    <m/>
    <m/>
    <m/>
    <m/>
    <x v="18"/>
    <m/>
    <m/>
    <m/>
    <n v="11196"/>
    <m/>
    <m/>
    <n v="6.17"/>
    <m/>
    <m/>
    <n v="69.079319999999996"/>
  </r>
  <r>
    <s v="Captain Morgan"/>
    <d v="2017-11-10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8.8378258948298722E-4"/>
    <m/>
    <m/>
    <m/>
    <m/>
    <m/>
    <m/>
    <x v="18"/>
    <m/>
    <m/>
    <m/>
    <n v="2263"/>
    <m/>
    <m/>
    <n v="6.17"/>
    <m/>
    <m/>
    <n v="13.96271"/>
  </r>
  <r>
    <s v="Captain Morgan"/>
    <d v="2017-11-11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1.4139271827500884E-3"/>
    <m/>
    <m/>
    <m/>
    <m/>
    <m/>
    <m/>
    <x v="18"/>
    <m/>
    <m/>
    <m/>
    <n v="2829"/>
    <m/>
    <m/>
    <n v="6.17"/>
    <m/>
    <m/>
    <n v="17.454930000000001"/>
  </r>
  <r>
    <s v="Captain Morgan"/>
    <d v="2017-11-12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3165"/>
    <m/>
    <m/>
    <n v="6.17"/>
    <m/>
    <m/>
    <n v="19.52805"/>
  </r>
  <r>
    <s v="Captain Morgan"/>
    <d v="2017-11-13T00:00:00"/>
    <d v="2017-10-01T00:00:00"/>
    <d v="2017-12-31T00:00:00"/>
    <x v="0"/>
    <s v="DAN_Diageo_Captain Morgan_A21-34_Q4'17"/>
    <m/>
    <s v="01_VC_CC Hero 15"/>
    <m/>
    <m/>
    <m/>
    <x v="0"/>
    <m/>
    <m/>
    <m/>
    <m/>
    <x v="87"/>
    <m/>
    <m/>
    <n v="24"/>
    <n v="7.8492935635792783E-4"/>
    <m/>
    <m/>
    <m/>
    <m/>
    <m/>
    <m/>
    <x v="87"/>
    <m/>
    <m/>
    <m/>
    <n v="30576"/>
    <n v="0.98166757633158896"/>
    <m/>
    <n v="27.05"/>
    <m/>
    <m/>
    <n v="827.08080000000007"/>
  </r>
  <r>
    <s v="Captain Morgan"/>
    <d v="2017-11-14T00:00:00"/>
    <d v="2017-10-01T00:00:00"/>
    <d v="2017-12-31T00:00:00"/>
    <x v="0"/>
    <s v="DAN_Diageo_Captain Morgan_A21-34_Q4'17"/>
    <m/>
    <s v="01_VC_CC Hero 15"/>
    <m/>
    <m/>
    <m/>
    <x v="0"/>
    <m/>
    <m/>
    <m/>
    <m/>
    <x v="88"/>
    <m/>
    <m/>
    <n v="26"/>
    <n v="7.8080422835520591E-4"/>
    <m/>
    <m/>
    <m/>
    <m/>
    <m/>
    <m/>
    <x v="88"/>
    <m/>
    <m/>
    <m/>
    <n v="33299"/>
    <n v="0.98285123966942145"/>
    <m/>
    <n v="27.05"/>
    <m/>
    <m/>
    <n v="900.73795000000007"/>
  </r>
  <r>
    <s v="Captain Morgan"/>
    <d v="2017-11-15T00:00:00"/>
    <d v="2017-10-01T00:00:00"/>
    <d v="2017-12-31T00:00:00"/>
    <x v="0"/>
    <s v="DAN_Diageo_Captain Morgan_A21-34_Q4'17"/>
    <m/>
    <s v="01_VC_CC Hero 15"/>
    <m/>
    <m/>
    <m/>
    <x v="0"/>
    <m/>
    <m/>
    <m/>
    <m/>
    <x v="89"/>
    <m/>
    <m/>
    <n v="30"/>
    <n v="1.0536667603259344E-3"/>
    <m/>
    <m/>
    <m/>
    <m/>
    <m/>
    <m/>
    <x v="89"/>
    <m/>
    <m/>
    <m/>
    <n v="28472"/>
    <n v="0.98641906873614194"/>
    <m/>
    <n v="27.05"/>
    <m/>
    <m/>
    <n v="770.16759999999999"/>
  </r>
  <r>
    <s v="Captain Morgan"/>
    <d v="2017-11-16T00:00:00"/>
    <d v="2017-10-01T00:00:00"/>
    <d v="2017-12-31T00:00:00"/>
    <x v="0"/>
    <s v="DAN_Diageo_Captain Morgan_A21-34_Q4'17"/>
    <m/>
    <s v="01_VC_CC Hero 15"/>
    <m/>
    <m/>
    <m/>
    <x v="0"/>
    <m/>
    <m/>
    <m/>
    <m/>
    <x v="90"/>
    <m/>
    <m/>
    <n v="13"/>
    <n v="4.3218085106382976E-4"/>
    <m/>
    <m/>
    <m/>
    <m/>
    <m/>
    <m/>
    <x v="90"/>
    <m/>
    <m/>
    <m/>
    <n v="30080"/>
    <n v="0.99139777858343492"/>
    <m/>
    <n v="27.05"/>
    <m/>
    <m/>
    <n v="813.66399999999999"/>
  </r>
  <r>
    <s v="Captain Morgan"/>
    <d v="2017-11-17T00:00:00"/>
    <d v="2017-10-01T00:00:00"/>
    <d v="2017-12-31T00:00:00"/>
    <x v="0"/>
    <s v="DAN_Diageo_Captain Morgan_A21-34_Q4'17"/>
    <m/>
    <s v="01_VC_CC Hero 15"/>
    <m/>
    <m/>
    <m/>
    <x v="0"/>
    <m/>
    <m/>
    <m/>
    <m/>
    <x v="91"/>
    <m/>
    <m/>
    <n v="14"/>
    <n v="4.6250412950115625E-4"/>
    <m/>
    <m/>
    <m/>
    <m/>
    <m/>
    <m/>
    <x v="91"/>
    <m/>
    <m/>
    <m/>
    <n v="30270"/>
    <n v="0.99064013614347424"/>
    <m/>
    <n v="27.05"/>
    <m/>
    <m/>
    <n v="818.80349999999999"/>
  </r>
  <r>
    <s v="Captain Morgan"/>
    <d v="2017-11-18T00:00:00"/>
    <d v="2017-10-01T00:00:00"/>
    <d v="2017-12-31T00:00:00"/>
    <x v="0"/>
    <s v="DAN_Diageo_Captain Morgan_A21-34_Q4'17"/>
    <m/>
    <s v="01_VC_CC Hero 15"/>
    <m/>
    <m/>
    <m/>
    <x v="0"/>
    <m/>
    <m/>
    <m/>
    <m/>
    <x v="92"/>
    <m/>
    <m/>
    <n v="14"/>
    <n v="4.6274872744099955E-4"/>
    <m/>
    <m/>
    <m/>
    <m/>
    <m/>
    <m/>
    <x v="92"/>
    <m/>
    <m/>
    <m/>
    <n v="30254"/>
    <n v="0.99040822339345924"/>
    <m/>
    <n v="27.05"/>
    <m/>
    <m/>
    <n v="818.37070000000006"/>
  </r>
  <r>
    <s v="Captain Morgan"/>
    <d v="2017-11-19T00:00:00"/>
    <d v="2017-10-01T00:00:00"/>
    <d v="2017-12-31T00:00:00"/>
    <x v="0"/>
    <s v="DAN_Diageo_Captain Morgan_A21-34_Q4'17"/>
    <m/>
    <s v="01_VC_CC Hero 15"/>
    <m/>
    <m/>
    <m/>
    <x v="0"/>
    <m/>
    <m/>
    <m/>
    <m/>
    <x v="93"/>
    <m/>
    <m/>
    <n v="27"/>
    <n v="8.5138586699460791E-4"/>
    <m/>
    <m/>
    <m/>
    <m/>
    <m/>
    <m/>
    <x v="93"/>
    <m/>
    <m/>
    <m/>
    <n v="31713"/>
    <n v="0.98834418923551592"/>
    <m/>
    <n v="27.05"/>
    <m/>
    <m/>
    <n v="857.83665000000008"/>
  </r>
  <r>
    <s v="Captain Morgan"/>
    <d v="2017-11-13T00:00:00"/>
    <d v="2017-10-01T00:00:00"/>
    <d v="2017-12-31T00:00:00"/>
    <x v="0"/>
    <s v="DAN_Diageo_Captain Morgan_A21-34_Q4'17"/>
    <m/>
    <s v="01_VC_CC Hero 15"/>
    <m/>
    <m/>
    <m/>
    <x v="1"/>
    <m/>
    <m/>
    <m/>
    <m/>
    <x v="94"/>
    <m/>
    <m/>
    <n v="13"/>
    <n v="6.5293822199899551E-4"/>
    <m/>
    <m/>
    <m/>
    <m/>
    <m/>
    <m/>
    <x v="94"/>
    <m/>
    <m/>
    <m/>
    <n v="19910"/>
    <n v="0.98170701641930869"/>
    <m/>
    <n v="27.05"/>
    <m/>
    <m/>
    <n v="538.56550000000004"/>
  </r>
  <r>
    <s v="Captain Morgan"/>
    <d v="2017-11-14T00:00:00"/>
    <d v="2017-10-01T00:00:00"/>
    <d v="2017-12-31T00:00:00"/>
    <x v="0"/>
    <s v="DAN_Diageo_Captain Morgan_A21-34_Q4'17"/>
    <m/>
    <s v="01_VC_CC Hero 15"/>
    <m/>
    <m/>
    <m/>
    <x v="1"/>
    <m/>
    <m/>
    <m/>
    <m/>
    <x v="95"/>
    <m/>
    <m/>
    <n v="12"/>
    <n v="5.2038161318300089E-4"/>
    <m/>
    <m/>
    <m/>
    <m/>
    <m/>
    <m/>
    <x v="95"/>
    <m/>
    <m/>
    <m/>
    <n v="23060"/>
    <n v="0.98031713641967433"/>
    <m/>
    <n v="27.05"/>
    <m/>
    <m/>
    <n v="623.77300000000002"/>
  </r>
  <r>
    <s v="Captain Morgan"/>
    <d v="2017-11-15T00:00:00"/>
    <d v="2017-10-01T00:00:00"/>
    <d v="2017-12-31T00:00:00"/>
    <x v="0"/>
    <s v="DAN_Diageo_Captain Morgan_A21-34_Q4'17"/>
    <m/>
    <s v="01_VC_CC Hero 15"/>
    <m/>
    <m/>
    <m/>
    <x v="1"/>
    <m/>
    <m/>
    <m/>
    <m/>
    <x v="96"/>
    <m/>
    <m/>
    <n v="18"/>
    <n v="9.4986807387862802E-4"/>
    <m/>
    <m/>
    <m/>
    <m/>
    <m/>
    <m/>
    <x v="96"/>
    <m/>
    <m/>
    <m/>
    <n v="18950"/>
    <n v="0.9842110730237873"/>
    <m/>
    <n v="27.05"/>
    <m/>
    <m/>
    <n v="512.59749999999997"/>
  </r>
  <r>
    <s v="Captain Morgan"/>
    <d v="2017-11-16T00:00:00"/>
    <d v="2017-10-01T00:00:00"/>
    <d v="2017-12-31T00:00:00"/>
    <x v="0"/>
    <s v="DAN_Diageo_Captain Morgan_A21-34_Q4'17"/>
    <m/>
    <s v="01_VC_CC Hero 15"/>
    <m/>
    <m/>
    <m/>
    <x v="1"/>
    <m/>
    <m/>
    <m/>
    <m/>
    <x v="97"/>
    <m/>
    <m/>
    <n v="5"/>
    <n v="2.4817590708294039E-4"/>
    <m/>
    <m/>
    <m/>
    <m/>
    <m/>
    <m/>
    <x v="97"/>
    <m/>
    <m/>
    <m/>
    <n v="20147"/>
    <n v="0.99031655524970508"/>
    <m/>
    <n v="27.05"/>
    <m/>
    <m/>
    <n v="544.97635000000002"/>
  </r>
  <r>
    <s v="Captain Morgan"/>
    <d v="2017-11-17T00:00:00"/>
    <d v="2017-10-01T00:00:00"/>
    <d v="2017-12-31T00:00:00"/>
    <x v="0"/>
    <s v="DAN_Diageo_Captain Morgan_A21-34_Q4'17"/>
    <m/>
    <s v="01_VC_CC Hero 15"/>
    <m/>
    <m/>
    <m/>
    <x v="1"/>
    <m/>
    <m/>
    <m/>
    <m/>
    <x v="98"/>
    <m/>
    <m/>
    <n v="14"/>
    <n v="6.3795853269537478E-4"/>
    <m/>
    <m/>
    <m/>
    <m/>
    <m/>
    <m/>
    <x v="98"/>
    <m/>
    <m/>
    <m/>
    <n v="21945"/>
    <n v="0.99007444168734493"/>
    <m/>
    <n v="27.05"/>
    <m/>
    <m/>
    <n v="593.61225000000002"/>
  </r>
  <r>
    <s v="Captain Morgan"/>
    <d v="2017-11-18T00:00:00"/>
    <d v="2017-10-01T00:00:00"/>
    <d v="2017-12-31T00:00:00"/>
    <x v="0"/>
    <s v="DAN_Diageo_Captain Morgan_A21-34_Q4'17"/>
    <m/>
    <s v="01_VC_CC Hero 15"/>
    <m/>
    <m/>
    <m/>
    <x v="1"/>
    <m/>
    <m/>
    <m/>
    <m/>
    <x v="99"/>
    <m/>
    <m/>
    <n v="10"/>
    <n v="4.9185972160739762E-4"/>
    <m/>
    <m/>
    <m/>
    <m/>
    <m/>
    <m/>
    <x v="99"/>
    <m/>
    <m/>
    <m/>
    <n v="20331"/>
    <n v="0.9882370096728722"/>
    <m/>
    <n v="27.05"/>
    <m/>
    <m/>
    <n v="549.95355000000006"/>
  </r>
  <r>
    <s v="Captain Morgan"/>
    <d v="2017-11-19T00:00:00"/>
    <d v="2017-10-01T00:00:00"/>
    <d v="2017-12-31T00:00:00"/>
    <x v="0"/>
    <s v="DAN_Diageo_Captain Morgan_A21-34_Q4'17"/>
    <m/>
    <s v="01_VC_CC Hero 15"/>
    <m/>
    <m/>
    <m/>
    <x v="1"/>
    <m/>
    <m/>
    <m/>
    <m/>
    <x v="100"/>
    <m/>
    <m/>
    <n v="8"/>
    <n v="3.7071362372567191E-4"/>
    <m/>
    <m/>
    <m/>
    <m/>
    <m/>
    <m/>
    <x v="100"/>
    <m/>
    <m/>
    <m/>
    <n v="21580"/>
    <n v="0.98886495898822346"/>
    <m/>
    <n v="27.05"/>
    <m/>
    <m/>
    <n v="583.73900000000003"/>
  </r>
  <r>
    <s v="Captain Morgan"/>
    <d v="2017-11-13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"/>
    <n v="9.8449421609648037E-4"/>
    <m/>
    <m/>
    <m/>
    <m/>
    <m/>
    <m/>
    <x v="18"/>
    <m/>
    <m/>
    <m/>
    <n v="4063"/>
    <m/>
    <m/>
    <n v="6.17"/>
    <m/>
    <m/>
    <n v="25.068709999999999"/>
  </r>
  <r>
    <s v="Captain Morgan"/>
    <d v="2017-11-14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7"/>
    <n v="9.196006305832896E-4"/>
    <m/>
    <m/>
    <m/>
    <m/>
    <m/>
    <m/>
    <x v="18"/>
    <m/>
    <m/>
    <m/>
    <n v="7612"/>
    <m/>
    <m/>
    <n v="6.17"/>
    <m/>
    <m/>
    <n v="46.96604"/>
  </r>
  <r>
    <s v="Captain Morgan"/>
    <d v="2017-11-15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5"/>
    <n v="1.2531328320802004E-3"/>
    <m/>
    <m/>
    <m/>
    <m/>
    <m/>
    <m/>
    <x v="18"/>
    <m/>
    <m/>
    <m/>
    <n v="3990"/>
    <m/>
    <m/>
    <n v="6.17"/>
    <m/>
    <m/>
    <n v="24.618299999999998"/>
  </r>
  <r>
    <s v="Captain Morgan"/>
    <d v="2017-11-16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2"/>
    <n v="6.1271381159050289E-4"/>
    <m/>
    <m/>
    <m/>
    <m/>
    <m/>
    <m/>
    <x v="18"/>
    <m/>
    <m/>
    <m/>
    <n v="19585"/>
    <m/>
    <m/>
    <n v="6.17"/>
    <m/>
    <m/>
    <n v="120.83945"/>
  </r>
  <r>
    <s v="Captain Morgan"/>
    <d v="2017-11-17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"/>
    <n v="5.6931397665812699E-4"/>
    <m/>
    <m/>
    <m/>
    <m/>
    <m/>
    <m/>
    <x v="18"/>
    <m/>
    <m/>
    <m/>
    <n v="3513"/>
    <m/>
    <m/>
    <n v="6.17"/>
    <m/>
    <m/>
    <n v="21.67521"/>
  </r>
  <r>
    <s v="Captain Morgan"/>
    <d v="2017-11-18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"/>
    <n v="5.099439061703213E-4"/>
    <m/>
    <m/>
    <m/>
    <m/>
    <m/>
    <m/>
    <x v="18"/>
    <m/>
    <m/>
    <m/>
    <n v="3922"/>
    <m/>
    <m/>
    <n v="6.17"/>
    <m/>
    <m/>
    <n v="24.198739999999997"/>
  </r>
  <r>
    <s v="Captain Morgan"/>
    <d v="2017-11-19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4"/>
    <n v="8.3857442348008382E-4"/>
    <m/>
    <m/>
    <m/>
    <m/>
    <m/>
    <m/>
    <x v="18"/>
    <m/>
    <m/>
    <m/>
    <n v="4770"/>
    <m/>
    <m/>
    <n v="6.17"/>
    <m/>
    <m/>
    <n v="29.430900000000001"/>
  </r>
  <r>
    <s v="Captain Morgan"/>
    <d v="2017-11-13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2910"/>
    <m/>
    <m/>
    <n v="6.17"/>
    <m/>
    <m/>
    <n v="17.954699999999999"/>
  </r>
  <r>
    <s v="Captain Morgan"/>
    <d v="2017-11-14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4.7869794159885112E-4"/>
    <m/>
    <m/>
    <m/>
    <m/>
    <m/>
    <m/>
    <x v="18"/>
    <m/>
    <m/>
    <m/>
    <n v="4178"/>
    <m/>
    <m/>
    <n v="6.17"/>
    <m/>
    <m/>
    <n v="25.77826"/>
  </r>
  <r>
    <s v="Captain Morgan"/>
    <d v="2017-11-15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5"/>
    <n v="1.3255567338282079E-3"/>
    <m/>
    <m/>
    <m/>
    <m/>
    <m/>
    <m/>
    <x v="18"/>
    <m/>
    <m/>
    <m/>
    <n v="3772"/>
    <m/>
    <m/>
    <n v="6.17"/>
    <m/>
    <m/>
    <n v="23.273239999999998"/>
  </r>
  <r>
    <s v="Captain Morgan"/>
    <d v="2017-11-16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3"/>
    <n v="6.4557779212395089E-4"/>
    <m/>
    <m/>
    <m/>
    <m/>
    <m/>
    <m/>
    <x v="18"/>
    <m/>
    <m/>
    <m/>
    <n v="4647"/>
    <m/>
    <m/>
    <n v="6.17"/>
    <m/>
    <m/>
    <n v="28.671989999999997"/>
  </r>
  <r>
    <s v="Captain Morgan"/>
    <d v="2017-11-17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9.0661831368993653E-4"/>
    <m/>
    <m/>
    <m/>
    <m/>
    <m/>
    <m/>
    <x v="18"/>
    <m/>
    <m/>
    <m/>
    <n v="2206"/>
    <m/>
    <m/>
    <n v="6.17"/>
    <m/>
    <m/>
    <n v="13.61102"/>
  </r>
  <r>
    <s v="Captain Morgan"/>
    <d v="2017-11-18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5.5788005578800558E-4"/>
    <m/>
    <m/>
    <m/>
    <m/>
    <m/>
    <m/>
    <x v="18"/>
    <m/>
    <m/>
    <m/>
    <n v="3585"/>
    <m/>
    <m/>
    <n v="6.17"/>
    <m/>
    <m/>
    <n v="22.119450000000001"/>
  </r>
  <r>
    <s v="Captain Morgan"/>
    <d v="2017-11-19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4.4563279857397502E-4"/>
    <m/>
    <m/>
    <m/>
    <m/>
    <m/>
    <m/>
    <x v="18"/>
    <m/>
    <m/>
    <m/>
    <n v="4488"/>
    <m/>
    <m/>
    <n v="6.17"/>
    <m/>
    <m/>
    <n v="27.69096"/>
  </r>
  <r>
    <s v="Captain Morgan"/>
    <d v="2017-11-20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"/>
    <n v="4.419889502762431E-4"/>
    <m/>
    <m/>
    <m/>
    <m/>
    <m/>
    <m/>
    <x v="18"/>
    <m/>
    <m/>
    <m/>
    <n v="4525"/>
    <m/>
    <m/>
    <n v="6.17"/>
    <m/>
    <m/>
    <n v="27.919250000000002"/>
  </r>
  <r>
    <s v="Captain Morgan"/>
    <d v="2017-11-21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5.7262836419163968E-4"/>
    <m/>
    <m/>
    <m/>
    <m/>
    <m/>
    <m/>
    <x v="18"/>
    <m/>
    <m/>
    <m/>
    <n v="5239"/>
    <m/>
    <m/>
    <n v="6.17"/>
    <m/>
    <m/>
    <n v="32.324629999999999"/>
  </r>
  <r>
    <s v="Captain Morgan"/>
    <d v="2017-11-22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4"/>
    <n v="1.4144271570014145E-3"/>
    <m/>
    <m/>
    <m/>
    <m/>
    <m/>
    <m/>
    <x v="18"/>
    <m/>
    <m/>
    <m/>
    <n v="9898"/>
    <m/>
    <m/>
    <n v="6.17"/>
    <m/>
    <m/>
    <n v="61.070659999999997"/>
  </r>
  <r>
    <s v="Captain Morgan"/>
    <d v="2017-11-23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8"/>
    <n v="1.2177619275431653E-3"/>
    <m/>
    <m/>
    <m/>
    <m/>
    <m/>
    <m/>
    <x v="18"/>
    <m/>
    <m/>
    <m/>
    <n v="22993"/>
    <m/>
    <m/>
    <n v="6.17"/>
    <m/>
    <m/>
    <n v="141.86680999999999"/>
  </r>
  <r>
    <s v="Captain Morgan"/>
    <d v="2017-11-24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2894"/>
    <m/>
    <m/>
    <n v="6.17"/>
    <m/>
    <m/>
    <n v="17.855979999999999"/>
  </r>
  <r>
    <s v="Captain Morgan"/>
    <d v="2017-11-25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5"/>
    <n v="1.4084507042253522E-3"/>
    <m/>
    <m/>
    <m/>
    <m/>
    <m/>
    <m/>
    <x v="18"/>
    <m/>
    <m/>
    <m/>
    <n v="3550"/>
    <m/>
    <m/>
    <n v="6.17"/>
    <m/>
    <m/>
    <n v="21.903500000000001"/>
  </r>
  <r>
    <s v="Captain Morgan"/>
    <d v="2017-11-26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9.4488188976377954E-4"/>
    <m/>
    <m/>
    <m/>
    <m/>
    <m/>
    <m/>
    <x v="18"/>
    <m/>
    <m/>
    <m/>
    <n v="3175"/>
    <m/>
    <m/>
    <n v="6.17"/>
    <m/>
    <m/>
    <n v="19.589749999999999"/>
  </r>
  <r>
    <s v="Captain Morgan"/>
    <d v="2017-11-20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1.0658140154543032E-3"/>
    <m/>
    <m/>
    <m/>
    <m/>
    <m/>
    <m/>
    <x v="18"/>
    <m/>
    <m/>
    <m/>
    <n v="3753"/>
    <m/>
    <m/>
    <n v="6.17"/>
    <m/>
    <m/>
    <n v="23.156009999999998"/>
  </r>
  <r>
    <s v="Captain Morgan"/>
    <d v="2017-11-21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4.7961630695443646E-4"/>
    <m/>
    <m/>
    <m/>
    <m/>
    <m/>
    <m/>
    <x v="18"/>
    <m/>
    <m/>
    <m/>
    <n v="2085"/>
    <m/>
    <m/>
    <n v="6.17"/>
    <m/>
    <m/>
    <n v="12.864450000000001"/>
  </r>
  <r>
    <s v="Captain Morgan"/>
    <d v="2017-11-22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6.3391442155309036E-4"/>
    <m/>
    <m/>
    <m/>
    <m/>
    <m/>
    <m/>
    <x v="18"/>
    <m/>
    <m/>
    <m/>
    <n v="6310"/>
    <m/>
    <m/>
    <n v="6.17"/>
    <m/>
    <m/>
    <n v="38.932699999999997"/>
  </r>
  <r>
    <s v="Captain Morgan"/>
    <d v="2017-11-23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0"/>
    <n v="1.3385984873837092E-3"/>
    <m/>
    <m/>
    <m/>
    <m/>
    <m/>
    <m/>
    <x v="18"/>
    <m/>
    <m/>
    <m/>
    <n v="14941"/>
    <m/>
    <m/>
    <n v="6.17"/>
    <m/>
    <m/>
    <n v="92.185969999999998"/>
  </r>
  <r>
    <s v="Captain Morgan"/>
    <d v="2017-11-24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3"/>
    <n v="1.4570179698882952E-3"/>
    <m/>
    <m/>
    <m/>
    <m/>
    <m/>
    <m/>
    <x v="18"/>
    <m/>
    <m/>
    <m/>
    <n v="2059"/>
    <m/>
    <m/>
    <n v="6.17"/>
    <m/>
    <m/>
    <n v="12.704030000000001"/>
  </r>
  <r>
    <s v="Captain Morgan"/>
    <d v="2017-11-25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3"/>
    <n v="1.3111888111888112E-3"/>
    <m/>
    <m/>
    <m/>
    <m/>
    <m/>
    <m/>
    <x v="18"/>
    <m/>
    <m/>
    <m/>
    <n v="2288"/>
    <m/>
    <m/>
    <n v="6.17"/>
    <m/>
    <m/>
    <n v="14.116959999999999"/>
  </r>
  <r>
    <s v="Captain Morgan"/>
    <d v="2017-11-26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3.9463299131807419E-4"/>
    <m/>
    <m/>
    <m/>
    <m/>
    <m/>
    <m/>
    <x v="18"/>
    <m/>
    <m/>
    <m/>
    <n v="2534"/>
    <m/>
    <m/>
    <n v="6.17"/>
    <m/>
    <m/>
    <n v="15.634780000000001"/>
  </r>
  <r>
    <s v="Captain Morgan"/>
    <d v="2017-11-20T00:00:00"/>
    <d v="2017-10-01T00:00:00"/>
    <d v="2017-12-31T00:00:00"/>
    <x v="0"/>
    <s v="DAN_Diageo_Captain Morgan_A21-34_Q4'17"/>
    <m/>
    <s v="01_VC_CC Hero 15"/>
    <m/>
    <m/>
    <m/>
    <x v="0"/>
    <m/>
    <m/>
    <m/>
    <m/>
    <x v="101"/>
    <m/>
    <m/>
    <n v="21"/>
    <n v="7.0668999865392381E-4"/>
    <m/>
    <m/>
    <m/>
    <m/>
    <m/>
    <m/>
    <x v="101"/>
    <m/>
    <m/>
    <m/>
    <n v="29716"/>
    <n v="0.98878647722357171"/>
    <m/>
    <n v="27.05"/>
    <m/>
    <m/>
    <n v="803.81780000000003"/>
  </r>
  <r>
    <s v="Captain Morgan"/>
    <d v="2017-11-21T00:00:00"/>
    <d v="2017-10-01T00:00:00"/>
    <d v="2017-12-31T00:00:00"/>
    <x v="0"/>
    <s v="DAN_Diageo_Captain Morgan_A21-34_Q4'17"/>
    <m/>
    <s v="01_VC_CC Hero 15"/>
    <m/>
    <m/>
    <m/>
    <x v="0"/>
    <m/>
    <m/>
    <m/>
    <m/>
    <x v="102"/>
    <m/>
    <m/>
    <n v="10"/>
    <n v="4.2437616703445936E-4"/>
    <m/>
    <m/>
    <m/>
    <m/>
    <m/>
    <m/>
    <x v="102"/>
    <m/>
    <m/>
    <m/>
    <n v="23564"/>
    <n v="0.99133361379890617"/>
    <m/>
    <n v="27.05"/>
    <m/>
    <m/>
    <n v="637.40620000000013"/>
  </r>
  <r>
    <s v="Captain Morgan"/>
    <d v="2017-11-22T00:00:00"/>
    <d v="2017-10-01T00:00:00"/>
    <d v="2017-12-31T00:00:00"/>
    <x v="0"/>
    <s v="DAN_Diageo_Captain Morgan_A21-34_Q4'17"/>
    <m/>
    <s v="01_VC_CC Hero 15"/>
    <m/>
    <m/>
    <m/>
    <x v="0"/>
    <m/>
    <m/>
    <m/>
    <m/>
    <x v="103"/>
    <m/>
    <m/>
    <n v="60"/>
    <n v="8.3499171966544669E-4"/>
    <m/>
    <m/>
    <m/>
    <m/>
    <m/>
    <m/>
    <x v="103"/>
    <m/>
    <m/>
    <m/>
    <n v="71857"/>
    <n v="0.98521971618564474"/>
    <m/>
    <n v="27.05"/>
    <m/>
    <m/>
    <n v="1943.7318500000001"/>
  </r>
  <r>
    <s v="Captain Morgan"/>
    <d v="2017-11-23T00:00:00"/>
    <d v="2017-10-01T00:00:00"/>
    <d v="2017-12-31T00:00:00"/>
    <x v="0"/>
    <s v="DAN_Diageo_Captain Morgan_A21-34_Q4'17"/>
    <m/>
    <s v="01_VC_CC Hero 15"/>
    <m/>
    <m/>
    <m/>
    <x v="0"/>
    <m/>
    <m/>
    <m/>
    <m/>
    <x v="104"/>
    <m/>
    <m/>
    <n v="18"/>
    <n v="6.3859225884272894E-4"/>
    <m/>
    <m/>
    <m/>
    <m/>
    <m/>
    <m/>
    <x v="104"/>
    <m/>
    <m/>
    <m/>
    <n v="28187"/>
    <n v="0.98936468936468935"/>
    <m/>
    <n v="27.05"/>
    <m/>
    <m/>
    <n v="762.45835"/>
  </r>
  <r>
    <s v="Captain Morgan"/>
    <d v="2017-11-24T00:00:00"/>
    <d v="2017-10-01T00:00:00"/>
    <d v="2017-12-31T00:00:00"/>
    <x v="0"/>
    <s v="DAN_Diageo_Captain Morgan_A21-34_Q4'17"/>
    <m/>
    <s v="01_VC_CC Hero 15"/>
    <m/>
    <m/>
    <m/>
    <x v="0"/>
    <m/>
    <m/>
    <m/>
    <m/>
    <x v="105"/>
    <m/>
    <m/>
    <n v="11"/>
    <n v="1.0305415027168821E-3"/>
    <m/>
    <m/>
    <m/>
    <m/>
    <m/>
    <m/>
    <x v="105"/>
    <m/>
    <m/>
    <m/>
    <n v="10674"/>
    <n v="0.98550457021512328"/>
    <m/>
    <n v="27.05"/>
    <m/>
    <m/>
    <n v="288.73169999999999"/>
  </r>
  <r>
    <s v="Captain Morgan"/>
    <d v="2017-11-25T00:00:00"/>
    <d v="2017-10-01T00:00:00"/>
    <d v="2017-12-31T00:00:00"/>
    <x v="0"/>
    <s v="DAN_Diageo_Captain Morgan_A21-34_Q4'17"/>
    <m/>
    <s v="01_VC_CC Hero 15"/>
    <m/>
    <m/>
    <m/>
    <x v="0"/>
    <m/>
    <m/>
    <m/>
    <m/>
    <x v="106"/>
    <m/>
    <m/>
    <n v="21"/>
    <n v="1.0567101091933778E-3"/>
    <m/>
    <m/>
    <m/>
    <m/>
    <m/>
    <m/>
    <x v="106"/>
    <m/>
    <m/>
    <m/>
    <n v="19873"/>
    <n v="0.98522631500669278"/>
    <m/>
    <n v="27.05"/>
    <m/>
    <m/>
    <n v="537.56465000000003"/>
  </r>
  <r>
    <s v="Captain Morgan"/>
    <d v="2017-11-26T00:00:00"/>
    <d v="2017-10-01T00:00:00"/>
    <d v="2017-12-31T00:00:00"/>
    <x v="0"/>
    <s v="DAN_Diageo_Captain Morgan_A21-34_Q4'17"/>
    <m/>
    <s v="01_VC_CC Hero 15"/>
    <m/>
    <m/>
    <m/>
    <x v="0"/>
    <m/>
    <m/>
    <m/>
    <m/>
    <x v="107"/>
    <m/>
    <m/>
    <n v="17"/>
    <n v="5.3350070610387568E-4"/>
    <m/>
    <m/>
    <m/>
    <m/>
    <m/>
    <m/>
    <x v="107"/>
    <m/>
    <m/>
    <m/>
    <n v="31865"/>
    <n v="0.99101200472725015"/>
    <m/>
    <n v="27.05"/>
    <m/>
    <m/>
    <n v="861.94825000000003"/>
  </r>
  <r>
    <s v="Captain Morgan"/>
    <d v="2017-11-20T00:00:00"/>
    <d v="2017-10-01T00:00:00"/>
    <d v="2017-12-31T00:00:00"/>
    <x v="0"/>
    <s v="DAN_Diageo_Captain Morgan_A21-34_Q4'17"/>
    <m/>
    <s v="01_VC_CC Hero 15"/>
    <m/>
    <m/>
    <m/>
    <x v="1"/>
    <m/>
    <m/>
    <m/>
    <m/>
    <x v="108"/>
    <m/>
    <m/>
    <n v="9"/>
    <n v="4.4993251012348149E-4"/>
    <m/>
    <m/>
    <m/>
    <m/>
    <m/>
    <m/>
    <x v="108"/>
    <m/>
    <m/>
    <m/>
    <n v="20003"/>
    <n v="0.99000247463499136"/>
    <m/>
    <n v="27.05"/>
    <m/>
    <m/>
    <n v="541.08114999999998"/>
  </r>
  <r>
    <s v="Captain Morgan"/>
    <d v="2017-11-21T00:00:00"/>
    <d v="2017-10-01T00:00:00"/>
    <d v="2017-12-31T00:00:00"/>
    <x v="0"/>
    <s v="DAN_Diageo_Captain Morgan_A21-34_Q4'17"/>
    <m/>
    <s v="01_VC_CC Hero 15"/>
    <m/>
    <m/>
    <m/>
    <x v="1"/>
    <m/>
    <m/>
    <m/>
    <m/>
    <x v="109"/>
    <m/>
    <m/>
    <n v="11"/>
    <n v="6.8365444375388445E-4"/>
    <m/>
    <m/>
    <m/>
    <m/>
    <m/>
    <m/>
    <x v="109"/>
    <m/>
    <m/>
    <m/>
    <n v="16090"/>
    <n v="0.98899747986969078"/>
    <m/>
    <n v="27.05"/>
    <m/>
    <m/>
    <n v="435.23450000000003"/>
  </r>
  <r>
    <s v="Captain Morgan"/>
    <d v="2017-11-22T00:00:00"/>
    <d v="2017-10-01T00:00:00"/>
    <d v="2017-12-31T00:00:00"/>
    <x v="0"/>
    <s v="DAN_Diageo_Captain Morgan_A21-34_Q4'17"/>
    <m/>
    <s v="01_VC_CC Hero 15"/>
    <m/>
    <m/>
    <m/>
    <x v="1"/>
    <m/>
    <m/>
    <m/>
    <m/>
    <x v="110"/>
    <m/>
    <m/>
    <n v="35"/>
    <n v="6.3754599438959529E-4"/>
    <m/>
    <m/>
    <m/>
    <m/>
    <m/>
    <m/>
    <x v="110"/>
    <m/>
    <m/>
    <m/>
    <n v="54898"/>
    <n v="0.98549527878505006"/>
    <m/>
    <n v="27.05"/>
    <m/>
    <m/>
    <n v="1484.9909000000002"/>
  </r>
  <r>
    <s v="Captain Morgan"/>
    <d v="2017-11-23T00:00:00"/>
    <d v="2017-10-01T00:00:00"/>
    <d v="2017-12-31T00:00:00"/>
    <x v="0"/>
    <s v="DAN_Diageo_Captain Morgan_A21-34_Q4'17"/>
    <m/>
    <s v="01_VC_CC Hero 15"/>
    <m/>
    <m/>
    <m/>
    <x v="1"/>
    <m/>
    <m/>
    <m/>
    <m/>
    <x v="111"/>
    <m/>
    <m/>
    <n v="22"/>
    <n v="9.9336253217140028E-4"/>
    <m/>
    <m/>
    <m/>
    <m/>
    <m/>
    <m/>
    <x v="111"/>
    <m/>
    <m/>
    <m/>
    <n v="22147"/>
    <n v="0.99011981402002858"/>
    <m/>
    <n v="27.05"/>
    <m/>
    <m/>
    <n v="599.07634999999993"/>
  </r>
  <r>
    <s v="Captain Morgan"/>
    <d v="2017-11-24T00:00:00"/>
    <d v="2017-10-01T00:00:00"/>
    <d v="2017-12-31T00:00:00"/>
    <x v="0"/>
    <s v="DAN_Diageo_Captain Morgan_A21-34_Q4'17"/>
    <m/>
    <s v="01_VC_CC Hero 15"/>
    <m/>
    <m/>
    <m/>
    <x v="1"/>
    <m/>
    <m/>
    <m/>
    <m/>
    <x v="112"/>
    <m/>
    <m/>
    <n v="9"/>
    <n v="1.2119579854565042E-3"/>
    <m/>
    <m/>
    <m/>
    <m/>
    <m/>
    <m/>
    <x v="112"/>
    <m/>
    <m/>
    <m/>
    <n v="7426"/>
    <n v="0.98723743685190113"/>
    <m/>
    <n v="27.05"/>
    <m/>
    <m/>
    <n v="200.87330000000003"/>
  </r>
  <r>
    <s v="Captain Morgan"/>
    <d v="2017-11-25T00:00:00"/>
    <d v="2017-10-01T00:00:00"/>
    <d v="2017-12-31T00:00:00"/>
    <x v="0"/>
    <s v="DAN_Diageo_Captain Morgan_A21-34_Q4'17"/>
    <m/>
    <s v="01_VC_CC Hero 15"/>
    <m/>
    <m/>
    <m/>
    <x v="1"/>
    <m/>
    <m/>
    <m/>
    <m/>
    <x v="113"/>
    <m/>
    <m/>
    <n v="6"/>
    <n v="5.7736720554272516E-4"/>
    <m/>
    <m/>
    <m/>
    <m/>
    <m/>
    <m/>
    <x v="113"/>
    <m/>
    <m/>
    <m/>
    <n v="10392"/>
    <n v="0.98306688108977391"/>
    <m/>
    <n v="27.05"/>
    <m/>
    <m/>
    <n v="281.10360000000003"/>
  </r>
  <r>
    <s v="Captain Morgan"/>
    <d v="2017-11-26T00:00:00"/>
    <d v="2017-10-01T00:00:00"/>
    <d v="2017-12-31T00:00:00"/>
    <x v="0"/>
    <s v="DAN_Diageo_Captain Morgan_A21-34_Q4'17"/>
    <m/>
    <s v="01_VC_CC Hero 15"/>
    <m/>
    <m/>
    <m/>
    <x v="1"/>
    <m/>
    <m/>
    <m/>
    <m/>
    <x v="114"/>
    <m/>
    <m/>
    <n v="5"/>
    <n v="3.2605151613955004E-4"/>
    <m/>
    <m/>
    <m/>
    <m/>
    <m/>
    <m/>
    <x v="114"/>
    <m/>
    <m/>
    <m/>
    <n v="15335"/>
    <n v="0.9892271964907754"/>
    <m/>
    <n v="27.05"/>
    <m/>
    <m/>
    <n v="414.81175000000002"/>
  </r>
  <r>
    <s v="Captain Morgan"/>
    <d v="2017-11-27T00:00:00"/>
    <d v="2017-10-01T00:00:00"/>
    <d v="2017-12-31T00:00:00"/>
    <x v="0"/>
    <s v="DAN_Diageo_Captain Morgan_A21-34_Q4'17"/>
    <m/>
    <s v="01_VC_CC Hero 15"/>
    <m/>
    <m/>
    <m/>
    <x v="0"/>
    <m/>
    <m/>
    <m/>
    <m/>
    <x v="115"/>
    <m/>
    <m/>
    <n v="19"/>
    <n v="6.5361725549554508E-4"/>
    <m/>
    <m/>
    <m/>
    <m/>
    <m/>
    <m/>
    <x v="115"/>
    <m/>
    <m/>
    <m/>
    <n v="29069"/>
    <n v="0.98823729389767123"/>
    <m/>
    <n v="27.05"/>
    <m/>
    <m/>
    <n v="786.31645000000003"/>
  </r>
  <r>
    <s v="Captain Morgan"/>
    <d v="2017-11-28T00:00:00"/>
    <d v="2017-10-01T00:00:00"/>
    <d v="2017-12-31T00:00:00"/>
    <x v="0"/>
    <s v="DAN_Diageo_Captain Morgan_A21-34_Q4'17"/>
    <m/>
    <s v="01_VC_CC Hero 15"/>
    <m/>
    <m/>
    <m/>
    <x v="0"/>
    <m/>
    <m/>
    <m/>
    <m/>
    <x v="116"/>
    <m/>
    <m/>
    <n v="23"/>
    <n v="7.0263334758966216E-4"/>
    <m/>
    <m/>
    <m/>
    <m/>
    <m/>
    <m/>
    <x v="116"/>
    <m/>
    <m/>
    <m/>
    <n v="32734"/>
    <n v="0.98804708723211587"/>
    <m/>
    <n v="27.05"/>
    <m/>
    <m/>
    <n v="885.45470000000012"/>
  </r>
  <r>
    <s v="Captain Morgan"/>
    <d v="2017-11-29T00:00:00"/>
    <d v="2017-10-01T00:00:00"/>
    <d v="2017-12-31T00:00:00"/>
    <x v="0"/>
    <s v="DAN_Diageo_Captain Morgan_A21-34_Q4'17"/>
    <m/>
    <s v="01_VC_CC Hero 15"/>
    <m/>
    <m/>
    <m/>
    <x v="0"/>
    <m/>
    <m/>
    <m/>
    <m/>
    <x v="117"/>
    <m/>
    <m/>
    <n v="26"/>
    <n v="8.1931051868658225E-4"/>
    <m/>
    <m/>
    <m/>
    <m/>
    <m/>
    <m/>
    <x v="117"/>
    <m/>
    <m/>
    <m/>
    <n v="31734"/>
    <n v="0.98782879377431909"/>
    <m/>
    <n v="27.05"/>
    <m/>
    <m/>
    <n v="858.40470000000005"/>
  </r>
  <r>
    <s v="Captain Morgan"/>
    <d v="2017-11-30T00:00:00"/>
    <d v="2017-10-01T00:00:00"/>
    <d v="2017-12-31T00:00:00"/>
    <x v="0"/>
    <s v="DAN_Diageo_Captain Morgan_A21-34_Q4'17"/>
    <m/>
    <s v="01_VC_CC Hero 15"/>
    <m/>
    <m/>
    <m/>
    <x v="0"/>
    <m/>
    <m/>
    <m/>
    <m/>
    <x v="118"/>
    <m/>
    <m/>
    <n v="22"/>
    <n v="7.8125000000000004E-4"/>
    <m/>
    <m/>
    <m/>
    <m/>
    <m/>
    <m/>
    <x v="118"/>
    <m/>
    <m/>
    <m/>
    <n v="28160"/>
    <n v="0.98699660018926783"/>
    <m/>
    <n v="27.05"/>
    <m/>
    <m/>
    <n v="761.72799999999995"/>
  </r>
  <r>
    <s v="Captain Morgan"/>
    <d v="2017-12-01T00:00:00"/>
    <d v="2017-10-01T00:00:00"/>
    <d v="2017-12-31T00:00:00"/>
    <x v="0"/>
    <s v="DAN_Diageo_Captain Morgan_A21-34_Q4'17"/>
    <m/>
    <s v="01_VC_CC Hero 15"/>
    <m/>
    <m/>
    <m/>
    <x v="0"/>
    <m/>
    <m/>
    <m/>
    <m/>
    <x v="119"/>
    <m/>
    <m/>
    <n v="15"/>
    <n v="4.88408439697838E-4"/>
    <m/>
    <m/>
    <m/>
    <m/>
    <m/>
    <m/>
    <x v="119"/>
    <m/>
    <m/>
    <m/>
    <n v="30712"/>
    <n v="0.98994326972666324"/>
    <m/>
    <n v="27.05"/>
    <m/>
    <m/>
    <n v="830.75959999999998"/>
  </r>
  <r>
    <s v="Captain Morgan"/>
    <d v="2017-12-02T00:00:00"/>
    <d v="2017-10-01T00:00:00"/>
    <d v="2017-12-31T00:00:00"/>
    <x v="0"/>
    <s v="DAN_Diageo_Captain Morgan_A21-34_Q4'17"/>
    <m/>
    <s v="01_VC_CC Hero 15"/>
    <m/>
    <m/>
    <m/>
    <x v="0"/>
    <m/>
    <m/>
    <m/>
    <m/>
    <x v="120"/>
    <m/>
    <m/>
    <n v="24"/>
    <n v="7.7614643296035183E-4"/>
    <m/>
    <m/>
    <m/>
    <m/>
    <m/>
    <m/>
    <x v="120"/>
    <m/>
    <m/>
    <m/>
    <n v="30922"/>
    <n v="0.99051829072970721"/>
    <m/>
    <n v="27.05"/>
    <m/>
    <m/>
    <n v="836.44010000000003"/>
  </r>
  <r>
    <s v="Captain Morgan"/>
    <d v="2017-12-03T00:00:00"/>
    <d v="2017-10-01T00:00:00"/>
    <d v="2017-12-31T00:00:00"/>
    <x v="0"/>
    <s v="DAN_Diageo_Captain Morgan_A21-34_Q4'17"/>
    <m/>
    <s v="01_VC_CC Hero 15"/>
    <m/>
    <m/>
    <m/>
    <x v="0"/>
    <m/>
    <m/>
    <m/>
    <m/>
    <x v="121"/>
    <m/>
    <m/>
    <n v="21"/>
    <n v="6.8917987594762232E-4"/>
    <m/>
    <m/>
    <m/>
    <m/>
    <m/>
    <m/>
    <x v="121"/>
    <m/>
    <m/>
    <m/>
    <n v="30471"/>
    <n v="0.99244373513988859"/>
    <m/>
    <n v="27.05"/>
    <m/>
    <m/>
    <n v="824.2405500000001"/>
  </r>
  <r>
    <s v="Captain Morgan"/>
    <d v="2017-11-27T00:00:00"/>
    <d v="2017-10-01T00:00:00"/>
    <d v="2017-12-31T00:00:00"/>
    <x v="0"/>
    <s v="DAN_Diageo_Captain Morgan_A21-34_Q4'17"/>
    <m/>
    <s v="01_VC_CC Hero 15"/>
    <m/>
    <m/>
    <m/>
    <x v="1"/>
    <m/>
    <m/>
    <m/>
    <m/>
    <x v="122"/>
    <m/>
    <m/>
    <n v="13"/>
    <n v="6.2061393039576076E-4"/>
    <m/>
    <m/>
    <m/>
    <m/>
    <m/>
    <m/>
    <x v="122"/>
    <m/>
    <m/>
    <m/>
    <n v="20947"/>
    <n v="0.98857897965925712"/>
    <m/>
    <n v="27.05"/>
    <m/>
    <m/>
    <n v="566.61635000000001"/>
  </r>
  <r>
    <s v="Captain Morgan"/>
    <d v="2017-11-28T00:00:00"/>
    <d v="2017-10-01T00:00:00"/>
    <d v="2017-12-31T00:00:00"/>
    <x v="0"/>
    <s v="DAN_Diageo_Captain Morgan_A21-34_Q4'17"/>
    <m/>
    <s v="01_VC_CC Hero 15"/>
    <m/>
    <m/>
    <m/>
    <x v="1"/>
    <m/>
    <m/>
    <m/>
    <m/>
    <x v="123"/>
    <m/>
    <m/>
    <n v="15"/>
    <n v="7.112038310179697E-4"/>
    <m/>
    <m/>
    <m/>
    <m/>
    <m/>
    <m/>
    <x v="123"/>
    <m/>
    <m/>
    <m/>
    <n v="21091"/>
    <n v="0.98643655582058842"/>
    <m/>
    <n v="27.05"/>
    <m/>
    <m/>
    <n v="570.51155000000006"/>
  </r>
  <r>
    <s v="Captain Morgan"/>
    <d v="2017-11-29T00:00:00"/>
    <d v="2017-10-01T00:00:00"/>
    <d v="2017-12-31T00:00:00"/>
    <x v="0"/>
    <s v="DAN_Diageo_Captain Morgan_A21-34_Q4'17"/>
    <m/>
    <s v="01_VC_CC Hero 15"/>
    <m/>
    <m/>
    <m/>
    <x v="1"/>
    <m/>
    <m/>
    <m/>
    <m/>
    <x v="124"/>
    <m/>
    <m/>
    <n v="7"/>
    <n v="3.2808398950131233E-4"/>
    <m/>
    <m/>
    <m/>
    <m/>
    <m/>
    <m/>
    <x v="124"/>
    <m/>
    <m/>
    <m/>
    <n v="21336"/>
    <n v="0.98979402486546664"/>
    <m/>
    <n v="27.05"/>
    <m/>
    <m/>
    <n v="577.13880000000006"/>
  </r>
  <r>
    <s v="Captain Morgan"/>
    <d v="2017-11-30T00:00:00"/>
    <d v="2017-10-01T00:00:00"/>
    <d v="2017-12-31T00:00:00"/>
    <x v="0"/>
    <s v="DAN_Diageo_Captain Morgan_A21-34_Q4'17"/>
    <m/>
    <s v="01_VC_CC Hero 15"/>
    <m/>
    <m/>
    <m/>
    <x v="1"/>
    <m/>
    <m/>
    <m/>
    <m/>
    <x v="125"/>
    <m/>
    <m/>
    <n v="13"/>
    <n v="6.2424969987995196E-4"/>
    <m/>
    <m/>
    <m/>
    <m/>
    <m/>
    <m/>
    <x v="125"/>
    <m/>
    <m/>
    <m/>
    <n v="20825"/>
    <n v="0.98706038487060388"/>
    <m/>
    <n v="27.05"/>
    <m/>
    <m/>
    <n v="563.31624999999997"/>
  </r>
  <r>
    <s v="Captain Morgan"/>
    <d v="2017-12-01T00:00:00"/>
    <d v="2017-10-01T00:00:00"/>
    <d v="2017-12-31T00:00:00"/>
    <x v="0"/>
    <s v="DAN_Diageo_Captain Morgan_A21-34_Q4'17"/>
    <m/>
    <s v="01_VC_CC Hero 15"/>
    <m/>
    <m/>
    <m/>
    <x v="1"/>
    <m/>
    <m/>
    <m/>
    <m/>
    <x v="126"/>
    <m/>
    <m/>
    <n v="108"/>
    <n v="3.4448002653772057E-4"/>
    <m/>
    <m/>
    <m/>
    <m/>
    <m/>
    <m/>
    <x v="126"/>
    <m/>
    <m/>
    <m/>
    <n v="313516"/>
    <n v="0.99132672904170316"/>
    <m/>
    <n v="27.05"/>
    <m/>
    <m/>
    <n v="8480.6078000000016"/>
  </r>
  <r>
    <s v="Captain Morgan"/>
    <d v="2017-12-02T00:00:00"/>
    <d v="2017-10-01T00:00:00"/>
    <d v="2017-12-31T00:00:00"/>
    <x v="0"/>
    <s v="DAN_Diageo_Captain Morgan_A21-34_Q4'17"/>
    <m/>
    <s v="01_VC_CC Hero 15"/>
    <m/>
    <m/>
    <m/>
    <x v="1"/>
    <m/>
    <m/>
    <m/>
    <m/>
    <x v="127"/>
    <m/>
    <m/>
    <n v="2"/>
    <n v="2.1673168617251842E-4"/>
    <m/>
    <m/>
    <m/>
    <m/>
    <m/>
    <m/>
    <x v="127"/>
    <m/>
    <m/>
    <m/>
    <n v="9228"/>
    <n v="0.99023500375576778"/>
    <m/>
    <n v="27.05"/>
    <m/>
    <m/>
    <n v="249.6174"/>
  </r>
  <r>
    <s v="Captain Morgan"/>
    <d v="2017-12-03T00:00:00"/>
    <d v="2017-10-01T00:00:00"/>
    <d v="2017-12-31T00:00:00"/>
    <x v="0"/>
    <s v="DAN_Diageo_Captain Morgan_A21-34_Q4'17"/>
    <m/>
    <s v="01_VC_CC Hero 15"/>
    <m/>
    <m/>
    <m/>
    <x v="1"/>
    <m/>
    <m/>
    <m/>
    <m/>
    <x v="128"/>
    <m/>
    <m/>
    <n v="7"/>
    <n v="5.6478941423269329E-4"/>
    <m/>
    <m/>
    <m/>
    <m/>
    <m/>
    <m/>
    <x v="128"/>
    <m/>
    <m/>
    <m/>
    <n v="12394"/>
    <n v="0.99183738796414855"/>
    <m/>
    <n v="27.05"/>
    <m/>
    <m/>
    <n v="335.2577"/>
  </r>
  <r>
    <s v="Captain Morgan"/>
    <d v="2017-11-27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2"/>
    <n v="5.3376034160661863E-4"/>
    <m/>
    <m/>
    <m/>
    <m/>
    <m/>
    <m/>
    <x v="18"/>
    <m/>
    <m/>
    <m/>
    <n v="3747"/>
    <m/>
    <m/>
    <n v="6.17"/>
    <m/>
    <m/>
    <n v="23.118989999999997"/>
  </r>
  <r>
    <s v="Captain Morgan"/>
    <d v="2017-11-28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7"/>
    <n v="1.0419767788032153E-3"/>
    <m/>
    <m/>
    <m/>
    <m/>
    <m/>
    <m/>
    <x v="18"/>
    <m/>
    <m/>
    <m/>
    <n v="6718"/>
    <m/>
    <m/>
    <n v="6.17"/>
    <m/>
    <m/>
    <n v="41.450060000000001"/>
  </r>
  <r>
    <s v="Captain Morgan"/>
    <d v="2017-11-29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7"/>
    <n v="1.0099552734093205E-3"/>
    <m/>
    <m/>
    <m/>
    <m/>
    <m/>
    <m/>
    <x v="18"/>
    <m/>
    <m/>
    <m/>
    <n v="6931"/>
    <m/>
    <m/>
    <n v="6.17"/>
    <m/>
    <m/>
    <n v="42.764269999999996"/>
  </r>
  <r>
    <s v="Captain Morgan"/>
    <d v="2017-11-30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8"/>
    <n v="7.4150360453141095E-4"/>
    <m/>
    <m/>
    <m/>
    <m/>
    <m/>
    <m/>
    <x v="18"/>
    <m/>
    <m/>
    <m/>
    <n v="24275"/>
    <m/>
    <m/>
    <n v="6.17"/>
    <m/>
    <m/>
    <n v="149.77674999999999"/>
  </r>
  <r>
    <s v="Captain Morgan"/>
    <d v="2017-12-01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5"/>
    <n v="1.017293997965412E-3"/>
    <m/>
    <m/>
    <m/>
    <m/>
    <m/>
    <m/>
    <x v="18"/>
    <m/>
    <m/>
    <m/>
    <n v="4915"/>
    <m/>
    <m/>
    <n v="6.17"/>
    <m/>
    <m/>
    <n v="30.32555"/>
  </r>
  <r>
    <s v="Captain Morgan"/>
    <d v="2017-12-02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8.5178875638841568E-4"/>
    <m/>
    <m/>
    <m/>
    <m/>
    <m/>
    <m/>
    <x v="18"/>
    <m/>
    <m/>
    <m/>
    <n v="3522"/>
    <m/>
    <m/>
    <n v="6.17"/>
    <m/>
    <m/>
    <n v="21.730739999999997"/>
  </r>
  <r>
    <s v="Captain Morgan"/>
    <d v="2017-12-03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4126"/>
    <m/>
    <m/>
    <n v="6.17"/>
    <m/>
    <m/>
    <n v="25.457419999999999"/>
  </r>
  <r>
    <s v="Captain Morgan"/>
    <d v="2017-11-27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4.1614648356221392E-4"/>
    <m/>
    <m/>
    <m/>
    <m/>
    <m/>
    <m/>
    <x v="18"/>
    <m/>
    <m/>
    <m/>
    <n v="2403"/>
    <m/>
    <m/>
    <n v="6.17"/>
    <m/>
    <m/>
    <n v="14.826510000000001"/>
  </r>
  <r>
    <s v="Captain Morgan"/>
    <d v="2017-11-28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7.7669902912621365E-4"/>
    <m/>
    <m/>
    <m/>
    <m/>
    <m/>
    <m/>
    <x v="18"/>
    <m/>
    <m/>
    <m/>
    <n v="5150"/>
    <m/>
    <m/>
    <n v="6.17"/>
    <m/>
    <m/>
    <n v="31.775500000000001"/>
  </r>
  <r>
    <s v="Captain Morgan"/>
    <d v="2017-11-29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6"/>
    <n v="1.243008079552517E-3"/>
    <m/>
    <m/>
    <m/>
    <m/>
    <m/>
    <m/>
    <x v="18"/>
    <m/>
    <m/>
    <m/>
    <n v="4827"/>
    <m/>
    <m/>
    <n v="6.17"/>
    <m/>
    <m/>
    <n v="29.782589999999999"/>
  </r>
  <r>
    <s v="Captain Morgan"/>
    <d v="2017-11-30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0"/>
    <n v="1.2158054711246201E-3"/>
    <m/>
    <m/>
    <m/>
    <m/>
    <m/>
    <m/>
    <x v="18"/>
    <m/>
    <m/>
    <m/>
    <n v="8225"/>
    <m/>
    <m/>
    <n v="6.17"/>
    <m/>
    <m/>
    <n v="50.748249999999999"/>
  </r>
  <r>
    <s v="Captain Morgan"/>
    <d v="2017-12-01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7.35564545788893E-4"/>
    <m/>
    <m/>
    <m/>
    <m/>
    <m/>
    <m/>
    <x v="18"/>
    <m/>
    <m/>
    <m/>
    <n v="2719"/>
    <m/>
    <m/>
    <n v="6.17"/>
    <m/>
    <m/>
    <n v="16.776229999999998"/>
  </r>
  <r>
    <s v="Captain Morgan"/>
    <d v="2017-12-02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4.9382716049382717E-4"/>
    <m/>
    <m/>
    <m/>
    <m/>
    <m/>
    <m/>
    <x v="18"/>
    <m/>
    <m/>
    <m/>
    <n v="4050"/>
    <m/>
    <m/>
    <n v="6.17"/>
    <m/>
    <m/>
    <n v="24.988499999999998"/>
  </r>
  <r>
    <s v="Captain Morgan"/>
    <d v="2017-12-03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8.0922516690269067E-4"/>
    <m/>
    <m/>
    <m/>
    <m/>
    <m/>
    <m/>
    <x v="18"/>
    <m/>
    <m/>
    <m/>
    <n v="4943"/>
    <m/>
    <m/>
    <n v="6.17"/>
    <m/>
    <m/>
    <n v="30.49831"/>
  </r>
  <r>
    <s v="Captain Morgan"/>
    <d v="2017-12-04T00:00:00"/>
    <d v="2017-10-01T00:00:00"/>
    <d v="2017-12-31T00:00:00"/>
    <x v="0"/>
    <s v="DAN_Diageo_Captain Morgan_A21-34_Q4'17"/>
    <m/>
    <s v="01_VC_CC Hero 15"/>
    <m/>
    <m/>
    <m/>
    <x v="0"/>
    <m/>
    <m/>
    <m/>
    <m/>
    <x v="129"/>
    <m/>
    <m/>
    <n v="27"/>
    <n v="7.3716111065607335E-4"/>
    <m/>
    <m/>
    <m/>
    <m/>
    <m/>
    <m/>
    <x v="129"/>
    <m/>
    <m/>
    <m/>
    <n v="36627"/>
    <n v="0.99064181970627219"/>
    <m/>
    <n v="27.05"/>
    <m/>
    <m/>
    <n v="990.76035000000002"/>
  </r>
  <r>
    <s v="Captain Morgan"/>
    <d v="2017-12-05T00:00:00"/>
    <d v="2017-10-01T00:00:00"/>
    <d v="2017-12-31T00:00:00"/>
    <x v="0"/>
    <s v="DAN_Diageo_Captain Morgan_A21-34_Q4'17"/>
    <m/>
    <s v="01_VC_CC Hero 15"/>
    <m/>
    <m/>
    <m/>
    <x v="0"/>
    <m/>
    <m/>
    <m/>
    <m/>
    <x v="130"/>
    <m/>
    <m/>
    <n v="21"/>
    <n v="5.3065143781270529E-4"/>
    <m/>
    <m/>
    <m/>
    <m/>
    <m/>
    <m/>
    <x v="130"/>
    <m/>
    <m/>
    <m/>
    <n v="39574"/>
    <n v="0.98690740417466771"/>
    <m/>
    <n v="27.05"/>
    <m/>
    <m/>
    <n v="1070.4766999999999"/>
  </r>
  <r>
    <s v="Captain Morgan"/>
    <d v="2017-12-06T00:00:00"/>
    <d v="2017-10-01T00:00:00"/>
    <d v="2017-12-31T00:00:00"/>
    <x v="0"/>
    <s v="DAN_Diageo_Captain Morgan_A21-34_Q4'17"/>
    <m/>
    <s v="01_VC_CC Hero 15"/>
    <m/>
    <m/>
    <m/>
    <x v="0"/>
    <m/>
    <m/>
    <m/>
    <m/>
    <x v="131"/>
    <m/>
    <m/>
    <n v="9"/>
    <n v="5.5762081784386619E-4"/>
    <m/>
    <m/>
    <m/>
    <m/>
    <m/>
    <m/>
    <x v="131"/>
    <m/>
    <m/>
    <m/>
    <n v="16140"/>
    <n v="0.99323076923076925"/>
    <m/>
    <n v="27.05"/>
    <m/>
    <m/>
    <n v="436.58699999999999"/>
  </r>
  <r>
    <s v="Captain Morgan"/>
    <d v="2017-12-07T00:00:00"/>
    <d v="2017-10-01T00:00:00"/>
    <d v="2017-12-31T00:00:00"/>
    <x v="0"/>
    <s v="DAN_Diageo_Captain Morgan_A21-34_Q4'17"/>
    <m/>
    <s v="01_VC_CC Hero 15"/>
    <m/>
    <m/>
    <m/>
    <x v="0"/>
    <m/>
    <m/>
    <m/>
    <m/>
    <x v="132"/>
    <m/>
    <m/>
    <n v="26"/>
    <n v="7.8787878787878792E-4"/>
    <m/>
    <m/>
    <m/>
    <m/>
    <m/>
    <m/>
    <x v="132"/>
    <m/>
    <m/>
    <m/>
    <n v="33000"/>
    <n v="0.98861593768723788"/>
    <m/>
    <n v="27.05"/>
    <m/>
    <m/>
    <n v="892.65"/>
  </r>
  <r>
    <s v="Captain Morgan"/>
    <d v="2017-12-08T00:00:00"/>
    <d v="2017-10-01T00:00:00"/>
    <d v="2017-12-31T00:00:00"/>
    <x v="0"/>
    <s v="DAN_Diageo_Captain Morgan_A21-34_Q4'17"/>
    <m/>
    <s v="01_VC_CC Hero 15"/>
    <m/>
    <m/>
    <m/>
    <x v="0"/>
    <m/>
    <m/>
    <m/>
    <m/>
    <x v="133"/>
    <m/>
    <m/>
    <n v="9"/>
    <n v="6.0020006668889633E-4"/>
    <m/>
    <m/>
    <m/>
    <m/>
    <m/>
    <m/>
    <x v="133"/>
    <m/>
    <m/>
    <m/>
    <n v="14995"/>
    <n v="0.99166721777660205"/>
    <m/>
    <n v="27.05"/>
    <m/>
    <m/>
    <n v="405.61475000000002"/>
  </r>
  <r>
    <s v="Captain Morgan"/>
    <d v="2017-12-09T00:00:00"/>
    <d v="2017-10-01T00:00:00"/>
    <d v="2017-12-31T00:00:00"/>
    <x v="0"/>
    <s v="DAN_Diageo_Captain Morgan_A21-34_Q4'17"/>
    <m/>
    <s v="01_VC_CC Hero 15"/>
    <m/>
    <m/>
    <m/>
    <x v="0"/>
    <m/>
    <m/>
    <m/>
    <m/>
    <x v="134"/>
    <m/>
    <m/>
    <n v="7"/>
    <n v="2.4639211545230554E-3"/>
    <m/>
    <m/>
    <m/>
    <m/>
    <m/>
    <m/>
    <x v="134"/>
    <m/>
    <m/>
    <m/>
    <n v="2841"/>
    <n v="0.98543184183142563"/>
    <m/>
    <n v="27.05"/>
    <m/>
    <m/>
    <n v="76.849050000000005"/>
  </r>
  <r>
    <s v="Captain Morgan"/>
    <d v="2017-12-10T00:00:00"/>
    <d v="2017-10-01T00:00:00"/>
    <d v="2017-12-31T00:00:00"/>
    <x v="0"/>
    <s v="DAN_Diageo_Captain Morgan_A21-34_Q4'17"/>
    <m/>
    <s v="01_VC_CC Hero 15"/>
    <m/>
    <m/>
    <m/>
    <x v="0"/>
    <m/>
    <m/>
    <m/>
    <m/>
    <x v="135"/>
    <m/>
    <m/>
    <n v="3"/>
    <n v="1.0649627263045794E-3"/>
    <m/>
    <m/>
    <m/>
    <m/>
    <m/>
    <m/>
    <x v="135"/>
    <m/>
    <m/>
    <m/>
    <n v="2817"/>
    <n v="0.98119122257053293"/>
    <m/>
    <n v="27.05"/>
    <m/>
    <m/>
    <n v="76.199850000000012"/>
  </r>
  <r>
    <s v="Captain Morgan"/>
    <d v="2017-12-04T00:00:00"/>
    <d v="2017-10-01T00:00:00"/>
    <d v="2017-12-31T00:00:00"/>
    <x v="0"/>
    <s v="DAN_Diageo_Captain Morgan_A21-34_Q4'17"/>
    <m/>
    <s v="01_VC_CC Hero 15"/>
    <m/>
    <m/>
    <m/>
    <x v="1"/>
    <m/>
    <m/>
    <m/>
    <m/>
    <x v="136"/>
    <m/>
    <m/>
    <n v="17"/>
    <n v="1.4280913978494624E-3"/>
    <m/>
    <m/>
    <m/>
    <m/>
    <m/>
    <m/>
    <x v="136"/>
    <m/>
    <m/>
    <m/>
    <n v="11904"/>
    <n v="0.98854010961634275"/>
    <m/>
    <n v="27.05"/>
    <m/>
    <m/>
    <n v="322.00319999999999"/>
  </r>
  <r>
    <s v="Captain Morgan"/>
    <d v="2017-12-05T00:00:00"/>
    <d v="2017-10-01T00:00:00"/>
    <d v="2017-12-31T00:00:00"/>
    <x v="0"/>
    <s v="DAN_Diageo_Captain Morgan_A21-34_Q4'17"/>
    <m/>
    <s v="01_VC_CC Hero 15"/>
    <m/>
    <m/>
    <m/>
    <x v="1"/>
    <m/>
    <m/>
    <m/>
    <m/>
    <x v="137"/>
    <m/>
    <m/>
    <n v="12"/>
    <n v="1.0888304146629162E-3"/>
    <m/>
    <m/>
    <m/>
    <m/>
    <m/>
    <m/>
    <x v="137"/>
    <m/>
    <m/>
    <m/>
    <n v="11021"/>
    <n v="0.98683739255014324"/>
    <m/>
    <n v="27.05"/>
    <m/>
    <m/>
    <n v="298.11804999999998"/>
  </r>
  <r>
    <s v="Captain Morgan"/>
    <d v="2017-12-06T00:00:00"/>
    <d v="2017-10-01T00:00:00"/>
    <d v="2017-12-31T00:00:00"/>
    <x v="0"/>
    <s v="DAN_Diageo_Captain Morgan_A21-34_Q4'17"/>
    <m/>
    <s v="01_VC_CC Hero 15"/>
    <m/>
    <m/>
    <m/>
    <x v="1"/>
    <m/>
    <m/>
    <m/>
    <m/>
    <x v="138"/>
    <m/>
    <m/>
    <n v="3"/>
    <n v="4.3196544276457883E-4"/>
    <m/>
    <m/>
    <m/>
    <m/>
    <m/>
    <m/>
    <x v="138"/>
    <m/>
    <m/>
    <m/>
    <n v="6945"/>
    <n v="0.99256824353294271"/>
    <m/>
    <n v="27.05"/>
    <m/>
    <m/>
    <n v="187.86224999999999"/>
  </r>
  <r>
    <s v="Captain Morgan"/>
    <d v="2017-12-07T00:00:00"/>
    <d v="2017-10-01T00:00:00"/>
    <d v="2017-12-31T00:00:00"/>
    <x v="0"/>
    <s v="DAN_Diageo_Captain Morgan_A21-34_Q4'17"/>
    <m/>
    <s v="01_VC_CC Hero 15"/>
    <m/>
    <m/>
    <m/>
    <x v="1"/>
    <m/>
    <m/>
    <m/>
    <m/>
    <x v="139"/>
    <m/>
    <m/>
    <n v="12"/>
    <n v="7.4115249212525474E-4"/>
    <m/>
    <m/>
    <m/>
    <m/>
    <m/>
    <m/>
    <x v="139"/>
    <m/>
    <m/>
    <m/>
    <n v="16191"/>
    <n v="0.98749695047572583"/>
    <m/>
    <n v="27.05"/>
    <m/>
    <m/>
    <n v="437.96654999999998"/>
  </r>
  <r>
    <s v="Captain Morgan"/>
    <d v="2017-12-08T00:00:00"/>
    <d v="2017-10-01T00:00:00"/>
    <d v="2017-12-31T00:00:00"/>
    <x v="0"/>
    <s v="DAN_Diageo_Captain Morgan_A21-34_Q4'17"/>
    <m/>
    <s v="01_VC_CC Hero 15"/>
    <m/>
    <m/>
    <m/>
    <x v="1"/>
    <m/>
    <m/>
    <m/>
    <m/>
    <x v="140"/>
    <m/>
    <m/>
    <n v="0"/>
    <n v="0"/>
    <m/>
    <m/>
    <m/>
    <m/>
    <m/>
    <m/>
    <x v="140"/>
    <m/>
    <m/>
    <m/>
    <n v="2607"/>
    <n v="0.99732211170619745"/>
    <m/>
    <n v="27.05"/>
    <m/>
    <m/>
    <n v="70.519350000000003"/>
  </r>
  <r>
    <s v="Captain Morgan"/>
    <d v="2017-12-09T00:00:00"/>
    <d v="2017-10-01T00:00:00"/>
    <d v="2017-12-31T00:00:00"/>
    <x v="0"/>
    <s v="DAN_Diageo_Captain Morgan_A21-34_Q4'17"/>
    <m/>
    <s v="01_VC_CC Hero 15"/>
    <m/>
    <m/>
    <m/>
    <x v="1"/>
    <m/>
    <m/>
    <m/>
    <m/>
    <x v="141"/>
    <m/>
    <m/>
    <n v="0"/>
    <n v="0"/>
    <m/>
    <m/>
    <m/>
    <m/>
    <m/>
    <m/>
    <x v="141"/>
    <m/>
    <m/>
    <m/>
    <n v="3"/>
    <n v="1"/>
    <m/>
    <n v="27.05"/>
    <m/>
    <m/>
    <n v="8.115E-2"/>
  </r>
  <r>
    <s v="Captain Morgan"/>
    <d v="2017-12-04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9"/>
    <n v="1.7811201266574313E-3"/>
    <m/>
    <m/>
    <m/>
    <m/>
    <m/>
    <m/>
    <x v="18"/>
    <m/>
    <m/>
    <m/>
    <n v="5053"/>
    <m/>
    <m/>
    <n v="6.17"/>
    <m/>
    <m/>
    <n v="31.177009999999999"/>
  </r>
  <r>
    <s v="Captain Morgan"/>
    <d v="2017-12-05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"/>
    <n v="2.2507314877335134E-4"/>
    <m/>
    <m/>
    <m/>
    <m/>
    <m/>
    <m/>
    <x v="18"/>
    <m/>
    <m/>
    <m/>
    <n v="4443"/>
    <m/>
    <m/>
    <n v="6.17"/>
    <m/>
    <m/>
    <n v="27.413310000000003"/>
  </r>
  <r>
    <s v="Captain Morgan"/>
    <d v="2017-12-06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3"/>
    <n v="6.2643558154103153E-4"/>
    <m/>
    <m/>
    <m/>
    <m/>
    <m/>
    <m/>
    <x v="18"/>
    <m/>
    <m/>
    <m/>
    <n v="4789"/>
    <m/>
    <m/>
    <n v="6.17"/>
    <m/>
    <m/>
    <n v="29.54813"/>
  </r>
  <r>
    <s v="Captain Morgan"/>
    <d v="2017-12-07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13"/>
    <n v="5.7002543190388499E-4"/>
    <m/>
    <m/>
    <m/>
    <m/>
    <m/>
    <m/>
    <x v="18"/>
    <m/>
    <m/>
    <m/>
    <n v="22806"/>
    <m/>
    <m/>
    <n v="6.17"/>
    <m/>
    <m/>
    <n v="140.71302"/>
  </r>
  <r>
    <s v="Captain Morgan"/>
    <d v="2017-12-08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1152"/>
    <m/>
    <m/>
    <n v="6.17"/>
    <m/>
    <m/>
    <n v="7.1078400000000004"/>
  </r>
  <r>
    <s v="Captain Morgan"/>
    <d v="2017-12-09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409"/>
    <m/>
    <m/>
    <n v="6.17"/>
    <m/>
    <m/>
    <n v="2.5235299999999996"/>
  </r>
  <r>
    <s v="Captain Morgan"/>
    <d v="2017-12-10T00:00:00"/>
    <d v="2017-10-01T00:00:00"/>
    <d v="2017-12-31T00:00:00"/>
    <x v="0"/>
    <s v="DAN_Diageo_Captain Morgan_A21-34_Q4'17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548"/>
    <m/>
    <m/>
    <n v="6.17"/>
    <m/>
    <m/>
    <n v="3.3811599999999999"/>
  </r>
  <r>
    <s v="Captain Morgan"/>
    <d v="2017-12-04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5"/>
    <n v="8.6880973066898344E-4"/>
    <m/>
    <m/>
    <m/>
    <m/>
    <m/>
    <m/>
    <x v="18"/>
    <m/>
    <m/>
    <m/>
    <n v="5755"/>
    <m/>
    <m/>
    <n v="6.17"/>
    <m/>
    <m/>
    <n v="35.50835"/>
  </r>
  <r>
    <s v="Captain Morgan"/>
    <d v="2017-12-05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5"/>
    <n v="7.8876794447073676E-4"/>
    <m/>
    <m/>
    <m/>
    <m/>
    <m/>
    <m/>
    <x v="18"/>
    <m/>
    <m/>
    <m/>
    <n v="6339"/>
    <m/>
    <m/>
    <n v="6.17"/>
    <m/>
    <m/>
    <n v="39.111629999999998"/>
  </r>
  <r>
    <s v="Captain Morgan"/>
    <d v="2017-12-06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1.0095911155981827E-3"/>
    <m/>
    <m/>
    <m/>
    <m/>
    <m/>
    <m/>
    <x v="18"/>
    <m/>
    <m/>
    <m/>
    <n v="3962"/>
    <m/>
    <m/>
    <n v="6.17"/>
    <m/>
    <m/>
    <n v="24.445540000000001"/>
  </r>
  <r>
    <s v="Captain Morgan"/>
    <d v="2017-12-07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4"/>
    <n v="5.1072522982635344E-4"/>
    <m/>
    <m/>
    <m/>
    <m/>
    <m/>
    <m/>
    <x v="18"/>
    <m/>
    <m/>
    <m/>
    <n v="7832"/>
    <m/>
    <m/>
    <n v="6.17"/>
    <m/>
    <m/>
    <n v="48.323440000000005"/>
  </r>
  <r>
    <s v="Captain Morgan"/>
    <d v="2017-12-08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1296"/>
    <m/>
    <m/>
    <n v="6.17"/>
    <m/>
    <m/>
    <n v="7.9963199999999999"/>
  </r>
  <r>
    <s v="Captain Morgan"/>
    <d v="2017-12-09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1"/>
    <n v="1.3774104683195593E-3"/>
    <m/>
    <m/>
    <m/>
    <m/>
    <m/>
    <m/>
    <x v="18"/>
    <m/>
    <m/>
    <m/>
    <n v="726"/>
    <m/>
    <m/>
    <n v="6.17"/>
    <m/>
    <m/>
    <n v="4.4794200000000002"/>
  </r>
  <r>
    <s v="Captain Morgan"/>
    <d v="2017-12-10T00:00:00"/>
    <d v="2017-10-01T00:00:00"/>
    <d v="2017-12-31T00:00:00"/>
    <x v="0"/>
    <s v="DAN_Diageo_Captain Morgan_A21-34_Q4'17"/>
    <m/>
    <s v="01_Slate_CM A35+"/>
    <m/>
    <m/>
    <m/>
    <x v="2"/>
    <m/>
    <m/>
    <m/>
    <m/>
    <x v="18"/>
    <m/>
    <m/>
    <n v="2"/>
    <n v="2.1008403361344537E-3"/>
    <m/>
    <m/>
    <m/>
    <m/>
    <m/>
    <m/>
    <x v="18"/>
    <m/>
    <m/>
    <m/>
    <n v="952"/>
    <m/>
    <m/>
    <n v="6.17"/>
    <m/>
    <m/>
    <n v="5.8738400000000004"/>
  </r>
  <r>
    <s v="Captain Morgan"/>
    <d v="2017-12-11T00:00:00"/>
    <d v="2017-10-01T00:00:00"/>
    <d v="2017-12-31T00:00:00"/>
    <x v="0"/>
    <s v="DAN_Diageo_Captain Morgan_A21-34_Q4'17 | 202768"/>
    <m/>
    <s v="01_VC_CC Hero 15"/>
    <m/>
    <m/>
    <m/>
    <x v="0"/>
    <m/>
    <m/>
    <m/>
    <m/>
    <x v="142"/>
    <m/>
    <m/>
    <n v="6"/>
    <n v="2.1451555237754737E-3"/>
    <m/>
    <m/>
    <m/>
    <m/>
    <m/>
    <m/>
    <x v="142"/>
    <m/>
    <m/>
    <m/>
    <n v="2797"/>
    <n v="0.97968476357267953"/>
    <m/>
    <n v="27.05"/>
    <m/>
    <m/>
    <n v="75.658850000000001"/>
  </r>
  <r>
    <s v="Captain Morgan"/>
    <d v="2017-12-12T00:00:00"/>
    <d v="2017-10-01T00:00:00"/>
    <d v="2017-12-31T00:00:00"/>
    <x v="0"/>
    <s v="DAN_Diageo_Captain Morgan_A21-34_Q4'17 | 202768"/>
    <m/>
    <s v="01_VC_CC Hero 15"/>
    <m/>
    <m/>
    <m/>
    <x v="0"/>
    <m/>
    <m/>
    <m/>
    <m/>
    <x v="143"/>
    <m/>
    <m/>
    <n v="5"/>
    <n v="1.6025641025641025E-3"/>
    <m/>
    <m/>
    <m/>
    <m/>
    <m/>
    <m/>
    <x v="143"/>
    <m/>
    <m/>
    <m/>
    <n v="3120"/>
    <n v="0.98547062539482"/>
    <m/>
    <n v="27.05"/>
    <m/>
    <m/>
    <n v="84.396000000000001"/>
  </r>
  <r>
    <s v="Captain Morgan"/>
    <d v="2017-12-13T00:00:00"/>
    <d v="2017-10-01T00:00:00"/>
    <d v="2017-12-31T00:00:00"/>
    <x v="0"/>
    <s v="DAN_Diageo_Captain Morgan_A21-34_Q4'17 | 202768"/>
    <m/>
    <s v="01_VC_CC Hero 15"/>
    <m/>
    <m/>
    <m/>
    <x v="0"/>
    <m/>
    <m/>
    <m/>
    <m/>
    <x v="144"/>
    <m/>
    <m/>
    <n v="2"/>
    <n v="1.2135922330097086E-3"/>
    <m/>
    <m/>
    <m/>
    <m/>
    <m/>
    <m/>
    <x v="144"/>
    <m/>
    <m/>
    <m/>
    <n v="1648"/>
    <n v="0.99098015634395675"/>
    <m/>
    <n v="27.05"/>
    <m/>
    <m/>
    <n v="44.578400000000002"/>
  </r>
  <r>
    <s v="Captain Morgan"/>
    <d v="2017-12-14T00:00:00"/>
    <d v="2017-10-01T00:00:00"/>
    <d v="2017-12-31T00:00:00"/>
    <x v="0"/>
    <s v="DAN_Diageo_Captain Morgan_A21-34_Q4'17 | 202768"/>
    <m/>
    <s v="01_VC_CC Hero 15"/>
    <m/>
    <m/>
    <m/>
    <x v="0"/>
    <m/>
    <m/>
    <m/>
    <m/>
    <x v="145"/>
    <m/>
    <m/>
    <n v="6"/>
    <n v="9.5571838165020703E-4"/>
    <m/>
    <m/>
    <m/>
    <m/>
    <m/>
    <m/>
    <x v="145"/>
    <m/>
    <m/>
    <m/>
    <n v="6278"/>
    <n v="0.97925440648884732"/>
    <m/>
    <n v="27.05"/>
    <m/>
    <m/>
    <n v="169.81989999999999"/>
  </r>
  <r>
    <s v="Captain Morgan"/>
    <d v="2017-12-15T00:00:00"/>
    <d v="2017-10-01T00:00:00"/>
    <d v="2017-12-31T00:00:00"/>
    <x v="0"/>
    <s v="DAN_Diageo_Captain Morgan_A21-34_Q4'17 | 202768"/>
    <m/>
    <s v="01_VC_CC Hero 15"/>
    <m/>
    <m/>
    <m/>
    <x v="0"/>
    <m/>
    <m/>
    <m/>
    <m/>
    <x v="146"/>
    <m/>
    <m/>
    <n v="4"/>
    <n v="1.9020446980504042E-3"/>
    <m/>
    <m/>
    <m/>
    <m/>
    <m/>
    <m/>
    <x v="146"/>
    <m/>
    <m/>
    <m/>
    <n v="2103"/>
    <n v="0.97950628784350258"/>
    <m/>
    <n v="27.05"/>
    <m/>
    <m/>
    <n v="56.886150000000001"/>
  </r>
  <r>
    <s v="Captain Morgan"/>
    <d v="2017-12-16T00:00:00"/>
    <d v="2017-10-01T00:00:00"/>
    <d v="2017-12-31T00:00:00"/>
    <x v="0"/>
    <s v="DAN_Diageo_Captain Morgan_A21-34_Q4'17 | 202768"/>
    <m/>
    <s v="01_VC_CC Hero 15"/>
    <m/>
    <m/>
    <m/>
    <x v="0"/>
    <m/>
    <m/>
    <m/>
    <m/>
    <x v="147"/>
    <m/>
    <m/>
    <n v="5"/>
    <n v="1.7241379310344827E-3"/>
    <m/>
    <m/>
    <m/>
    <m/>
    <m/>
    <m/>
    <x v="147"/>
    <m/>
    <m/>
    <m/>
    <n v="2900"/>
    <n v="0.98105548037889034"/>
    <m/>
    <n v="27.05"/>
    <m/>
    <m/>
    <n v="78.444999999999993"/>
  </r>
  <r>
    <s v="Captain Morgan"/>
    <d v="2017-12-17T00:00:00"/>
    <d v="2017-10-01T00:00:00"/>
    <d v="2017-12-31T00:00:00"/>
    <x v="0"/>
    <s v="DAN_Diageo_Captain Morgan_A21-34_Q4'17 | 202768"/>
    <m/>
    <s v="01_VC_CC Hero 15"/>
    <m/>
    <m/>
    <m/>
    <x v="0"/>
    <m/>
    <m/>
    <m/>
    <m/>
    <x v="148"/>
    <m/>
    <m/>
    <n v="3"/>
    <n v="8.891523414344991E-4"/>
    <m/>
    <m/>
    <m/>
    <m/>
    <m/>
    <m/>
    <x v="148"/>
    <m/>
    <m/>
    <m/>
    <n v="3374"/>
    <n v="0.97967479674796742"/>
    <m/>
    <n v="27.05"/>
    <m/>
    <m/>
    <n v="91.2667"/>
  </r>
  <r>
    <s v="Captain Morgan"/>
    <d v="2017-12-11T00:00:00"/>
    <d v="2017-10-01T00:00:00"/>
    <d v="2017-12-31T00:00:00"/>
    <x v="0"/>
    <s v="DAN_Diageo_Captain Morgan_A21-34_Q4'17 | 202768"/>
    <m/>
    <s v="01_VC_CC Hero 15"/>
    <m/>
    <m/>
    <m/>
    <x v="1"/>
    <m/>
    <m/>
    <m/>
    <m/>
    <x v="149"/>
    <m/>
    <m/>
    <n v="0"/>
    <n v="0"/>
    <m/>
    <m/>
    <m/>
    <m/>
    <m/>
    <m/>
    <x v="149"/>
    <m/>
    <m/>
    <m/>
    <n v="1"/>
    <m/>
    <m/>
    <n v="27.05"/>
    <m/>
    <m/>
    <n v="2.7050000000000001E-2"/>
  </r>
  <r>
    <s v="Captain Morgan"/>
    <d v="2017-12-12T00:00:00"/>
    <d v="2017-10-01T00:00:00"/>
    <d v="2017-12-31T00:00:00"/>
    <x v="0"/>
    <s v="DAN_Diageo_Captain Morgan_A21-34_Q4'17 | 202768"/>
    <m/>
    <s v="01_VC_CC Hero 15"/>
    <m/>
    <m/>
    <m/>
    <x v="1"/>
    <m/>
    <m/>
    <m/>
    <m/>
    <x v="150"/>
    <m/>
    <m/>
    <n v="0"/>
    <m/>
    <m/>
    <m/>
    <m/>
    <m/>
    <m/>
    <m/>
    <x v="150"/>
    <m/>
    <m/>
    <m/>
    <n v="0"/>
    <n v="0"/>
    <m/>
    <n v="27.05"/>
    <m/>
    <m/>
    <n v="0"/>
  </r>
  <r>
    <s v="Captain Morgan"/>
    <d v="2017-12-11T00:00:00"/>
    <d v="2017-10-01T00:00:00"/>
    <d v="2017-12-31T00:00:00"/>
    <x v="0"/>
    <s v="DAN_Diageo_Captain Morgan_A21-34_Q4'17 | 202768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552"/>
    <m/>
    <m/>
    <n v="6.17"/>
    <m/>
    <m/>
    <n v="3.40584"/>
  </r>
  <r>
    <s v="Captain Morgan"/>
    <d v="2017-12-12T00:00:00"/>
    <d v="2017-10-01T00:00:00"/>
    <d v="2017-12-31T00:00:00"/>
    <x v="0"/>
    <s v="DAN_Diageo_Captain Morgan_A21-34_Q4'17 | 202768"/>
    <m/>
    <s v="01_Slate_CM A21-34"/>
    <m/>
    <m/>
    <m/>
    <x v="3"/>
    <m/>
    <m/>
    <m/>
    <m/>
    <x v="18"/>
    <m/>
    <m/>
    <n v="2"/>
    <n v="1.4970059880239522E-3"/>
    <m/>
    <m/>
    <m/>
    <m/>
    <m/>
    <m/>
    <x v="18"/>
    <m/>
    <m/>
    <m/>
    <n v="1336"/>
    <m/>
    <m/>
    <n v="6.17"/>
    <m/>
    <m/>
    <n v="8.2431200000000011"/>
  </r>
  <r>
    <s v="Captain Morgan"/>
    <d v="2017-12-13T00:00:00"/>
    <d v="2017-10-01T00:00:00"/>
    <d v="2017-12-31T00:00:00"/>
    <x v="0"/>
    <s v="DAN_Diageo_Captain Morgan_A21-34_Q4'17 | 202768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427"/>
    <m/>
    <m/>
    <n v="6.17"/>
    <m/>
    <m/>
    <n v="2.6345900000000002"/>
  </r>
  <r>
    <s v="Captain Morgan"/>
    <d v="2017-12-14T00:00:00"/>
    <d v="2017-10-01T00:00:00"/>
    <d v="2017-12-31T00:00:00"/>
    <x v="0"/>
    <s v="DAN_Diageo_Captain Morgan_A21-34_Q4'17 | 202768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1300"/>
    <m/>
    <m/>
    <n v="6.17"/>
    <m/>
    <m/>
    <n v="8.0210000000000008"/>
  </r>
  <r>
    <s v="Captain Morgan"/>
    <d v="2017-12-15T00:00:00"/>
    <d v="2017-10-01T00:00:00"/>
    <d v="2017-12-31T00:00:00"/>
    <x v="0"/>
    <s v="DAN_Diageo_Captain Morgan_A21-34_Q4'17 | 202768"/>
    <m/>
    <s v="01_Slate_CM A21-34"/>
    <m/>
    <m/>
    <m/>
    <x v="3"/>
    <m/>
    <m/>
    <m/>
    <m/>
    <x v="18"/>
    <m/>
    <m/>
    <n v="2"/>
    <n v="4.7058823529411761E-3"/>
    <m/>
    <m/>
    <m/>
    <m/>
    <m/>
    <m/>
    <x v="18"/>
    <m/>
    <m/>
    <m/>
    <n v="425"/>
    <m/>
    <m/>
    <n v="6.17"/>
    <m/>
    <m/>
    <n v="2.6222500000000002"/>
  </r>
  <r>
    <s v="Captain Morgan"/>
    <d v="2017-12-16T00:00:00"/>
    <d v="2017-10-01T00:00:00"/>
    <d v="2017-12-31T00:00:00"/>
    <x v="0"/>
    <s v="DAN_Diageo_Captain Morgan_A21-34_Q4'17 | 202768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1300"/>
    <m/>
    <m/>
    <n v="6.17"/>
    <m/>
    <m/>
    <n v="8.0210000000000008"/>
  </r>
  <r>
    <s v="Captain Morgan"/>
    <d v="2017-12-17T00:00:00"/>
    <d v="2017-10-01T00:00:00"/>
    <d v="2017-12-31T00:00:00"/>
    <x v="0"/>
    <s v="DAN_Diageo_Captain Morgan_A21-34_Q4'17 | 202768"/>
    <m/>
    <s v="01_Slate_CM A21-34"/>
    <m/>
    <m/>
    <m/>
    <x v="3"/>
    <m/>
    <m/>
    <m/>
    <m/>
    <x v="18"/>
    <m/>
    <m/>
    <n v="1"/>
    <n v="1.7793594306049821E-3"/>
    <m/>
    <m/>
    <m/>
    <m/>
    <m/>
    <m/>
    <x v="18"/>
    <m/>
    <m/>
    <m/>
    <n v="562"/>
    <m/>
    <m/>
    <n v="6.17"/>
    <m/>
    <m/>
    <n v="3.4675400000000001"/>
  </r>
  <r>
    <s v="Captain Morgan"/>
    <d v="2017-12-11T00:00:00"/>
    <d v="2017-10-01T00:00:00"/>
    <d v="2017-12-31T00:00:00"/>
    <x v="0"/>
    <s v="DAN_Diageo_Captain Morgan_A21-34_Q4'17 | 202768"/>
    <m/>
    <s v="01_Slate_CM A35+"/>
    <m/>
    <m/>
    <m/>
    <x v="2"/>
    <m/>
    <m/>
    <m/>
    <m/>
    <x v="18"/>
    <m/>
    <m/>
    <n v="1"/>
    <n v="6.5703022339027597E-4"/>
    <m/>
    <m/>
    <m/>
    <m/>
    <m/>
    <m/>
    <x v="18"/>
    <m/>
    <m/>
    <m/>
    <n v="1522"/>
    <m/>
    <m/>
    <n v="6.17"/>
    <m/>
    <m/>
    <n v="9.3907399999999992"/>
  </r>
  <r>
    <s v="Captain Morgan"/>
    <d v="2017-12-12T00:00:00"/>
    <d v="2017-10-01T00:00:00"/>
    <d v="2017-12-31T00:00:00"/>
    <x v="0"/>
    <s v="DAN_Diageo_Captain Morgan_A21-34_Q4'17 | 202768"/>
    <m/>
    <s v="01_Slate_CM A35+"/>
    <m/>
    <m/>
    <m/>
    <x v="2"/>
    <m/>
    <m/>
    <m/>
    <m/>
    <x v="18"/>
    <m/>
    <m/>
    <n v="3"/>
    <n v="2.4650780608052587E-3"/>
    <m/>
    <m/>
    <m/>
    <m/>
    <m/>
    <m/>
    <x v="18"/>
    <m/>
    <m/>
    <m/>
    <n v="1217"/>
    <m/>
    <m/>
    <n v="6.17"/>
    <m/>
    <m/>
    <n v="7.5088900000000001"/>
  </r>
  <r>
    <s v="Captain Morgan"/>
    <d v="2017-12-13T00:00:00"/>
    <d v="2017-10-01T00:00:00"/>
    <d v="2017-12-31T00:00:00"/>
    <x v="0"/>
    <s v="DAN_Diageo_Captain Morgan_A21-34_Q4'17 | 202768"/>
    <m/>
    <s v="01_Slate_CM A35+"/>
    <m/>
    <m/>
    <m/>
    <x v="2"/>
    <m/>
    <m/>
    <m/>
    <m/>
    <x v="18"/>
    <m/>
    <m/>
    <n v="2"/>
    <n v="2.3837902264600714E-3"/>
    <m/>
    <m/>
    <m/>
    <m/>
    <m/>
    <m/>
    <x v="18"/>
    <m/>
    <m/>
    <m/>
    <n v="839"/>
    <m/>
    <m/>
    <n v="6.17"/>
    <m/>
    <m/>
    <n v="5.1766300000000003"/>
  </r>
  <r>
    <s v="Captain Morgan"/>
    <d v="2017-12-14T00:00:00"/>
    <d v="2017-10-01T00:00:00"/>
    <d v="2017-12-31T00:00:00"/>
    <x v="0"/>
    <s v="DAN_Diageo_Captain Morgan_A21-34_Q4'17 | 202768"/>
    <m/>
    <s v="01_Slate_CM A35+"/>
    <m/>
    <m/>
    <m/>
    <x v="2"/>
    <m/>
    <m/>
    <m/>
    <m/>
    <x v="18"/>
    <m/>
    <m/>
    <n v="6"/>
    <n v="1.7050298380221654E-3"/>
    <m/>
    <m/>
    <m/>
    <m/>
    <m/>
    <m/>
    <x v="18"/>
    <m/>
    <m/>
    <m/>
    <n v="3519"/>
    <m/>
    <m/>
    <n v="6.17"/>
    <m/>
    <m/>
    <n v="21.712229999999998"/>
  </r>
  <r>
    <s v="Captain Morgan"/>
    <d v="2017-12-15T00:00:00"/>
    <d v="2017-10-01T00:00:00"/>
    <d v="2017-12-31T00:00:00"/>
    <x v="0"/>
    <s v="DAN_Diageo_Captain Morgan_A21-34_Q4'17 | 202768"/>
    <m/>
    <s v="01_Slate_CM A35+"/>
    <m/>
    <m/>
    <m/>
    <x v="2"/>
    <m/>
    <m/>
    <m/>
    <m/>
    <x v="18"/>
    <m/>
    <m/>
    <n v="1"/>
    <n v="1.5822784810126582E-3"/>
    <m/>
    <m/>
    <m/>
    <m/>
    <m/>
    <m/>
    <x v="18"/>
    <m/>
    <m/>
    <m/>
    <n v="632"/>
    <m/>
    <m/>
    <n v="6.17"/>
    <m/>
    <m/>
    <n v="3.8994400000000002"/>
  </r>
  <r>
    <s v="Captain Morgan"/>
    <d v="2017-12-16T00:00:00"/>
    <d v="2017-10-01T00:00:00"/>
    <d v="2017-12-31T00:00:00"/>
    <x v="0"/>
    <s v="DAN_Diageo_Captain Morgan_A21-34_Q4'17 | 202768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850"/>
    <m/>
    <m/>
    <n v="6.17"/>
    <m/>
    <m/>
    <n v="5.2445000000000004"/>
  </r>
  <r>
    <s v="Captain Morgan"/>
    <d v="2017-12-17T00:00:00"/>
    <d v="2017-10-01T00:00:00"/>
    <d v="2017-12-31T00:00:00"/>
    <x v="0"/>
    <s v="DAN_Diageo_Captain Morgan_A21-34_Q4'17 | 202768"/>
    <m/>
    <s v="01_Slate_CM A35+"/>
    <m/>
    <m/>
    <m/>
    <x v="2"/>
    <m/>
    <m/>
    <m/>
    <m/>
    <x v="18"/>
    <m/>
    <m/>
    <n v="2"/>
    <n v="2.1074815595363539E-3"/>
    <m/>
    <m/>
    <m/>
    <m/>
    <m/>
    <m/>
    <x v="18"/>
    <m/>
    <m/>
    <m/>
    <n v="949"/>
    <m/>
    <m/>
    <n v="6.17"/>
    <m/>
    <m/>
    <n v="5.8553300000000004"/>
  </r>
  <r>
    <s v="Captain Morgan"/>
    <d v="2017-12-18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8"/>
    <n v="3215"/>
    <m/>
    <n v="1"/>
    <n v="3.1545741324921138E-4"/>
    <m/>
    <m/>
    <m/>
    <m/>
    <m/>
    <m/>
    <x v="151"/>
    <m/>
    <m/>
    <m/>
    <n v="3170"/>
    <m/>
    <m/>
    <n v="27.05"/>
    <m/>
    <m/>
    <n v="85.748500000000007"/>
  </r>
  <r>
    <s v="Captain Morgan"/>
    <d v="2017-12-19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8"/>
    <n v="4220"/>
    <m/>
    <n v="1"/>
    <n v="2.4067388688327315E-4"/>
    <m/>
    <m/>
    <m/>
    <m/>
    <m/>
    <m/>
    <x v="152"/>
    <m/>
    <m/>
    <m/>
    <n v="4155"/>
    <m/>
    <m/>
    <n v="27.05"/>
    <m/>
    <m/>
    <n v="112.39275000000001"/>
  </r>
  <r>
    <s v="Captain Morgan"/>
    <d v="2017-12-20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8"/>
    <n v="2358"/>
    <m/>
    <n v="1"/>
    <n v="4.29000429000429E-4"/>
    <m/>
    <m/>
    <m/>
    <m/>
    <m/>
    <m/>
    <x v="153"/>
    <m/>
    <m/>
    <m/>
    <n v="2331"/>
    <m/>
    <m/>
    <n v="27.05"/>
    <m/>
    <m/>
    <n v="63.053550000000001"/>
  </r>
  <r>
    <s v="Captain Morgan"/>
    <d v="2017-12-21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8"/>
    <n v="12400"/>
    <m/>
    <n v="12"/>
    <n v="9.8400984009840088E-4"/>
    <m/>
    <m/>
    <m/>
    <m/>
    <m/>
    <m/>
    <x v="154"/>
    <m/>
    <m/>
    <m/>
    <n v="12195"/>
    <m/>
    <m/>
    <n v="27.05"/>
    <m/>
    <m/>
    <n v="329.87475000000001"/>
  </r>
  <r>
    <s v="Captain Morgan"/>
    <d v="2017-12-22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8"/>
    <n v="2364"/>
    <m/>
    <n v="4"/>
    <n v="1.7241379310344827E-3"/>
    <m/>
    <m/>
    <m/>
    <m/>
    <m/>
    <m/>
    <x v="155"/>
    <m/>
    <m/>
    <m/>
    <n v="2320"/>
    <m/>
    <m/>
    <n v="27.05"/>
    <m/>
    <m/>
    <n v="62.756"/>
  </r>
  <r>
    <s v="Captain Morgan"/>
    <d v="2017-12-23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8"/>
    <n v="3136"/>
    <m/>
    <n v="2"/>
    <n v="6.4766839378238344E-4"/>
    <m/>
    <m/>
    <m/>
    <m/>
    <m/>
    <m/>
    <x v="156"/>
    <m/>
    <m/>
    <m/>
    <n v="3088"/>
    <m/>
    <m/>
    <n v="27.05"/>
    <m/>
    <m/>
    <n v="83.530400000000014"/>
  </r>
  <r>
    <s v="Captain Morgan"/>
    <d v="2017-12-24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8"/>
    <n v="3480"/>
    <m/>
    <n v="3"/>
    <n v="8.7668030391583869E-4"/>
    <m/>
    <m/>
    <m/>
    <m/>
    <m/>
    <m/>
    <x v="157"/>
    <m/>
    <m/>
    <m/>
    <n v="3422"/>
    <m/>
    <m/>
    <n v="27.05"/>
    <m/>
    <m/>
    <n v="92.565100000000001"/>
  </r>
  <r>
    <s v="Captain Morgan"/>
    <d v="2017-12-18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677"/>
    <m/>
    <m/>
    <n v="6.17"/>
    <m/>
    <m/>
    <n v="4.1770899999999997"/>
  </r>
  <r>
    <s v="Captain Morgan"/>
    <d v="2017-12-19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1"/>
    <n v="1.3966480446927375E-3"/>
    <m/>
    <m/>
    <m/>
    <m/>
    <m/>
    <m/>
    <x v="18"/>
    <m/>
    <m/>
    <m/>
    <n v="716"/>
    <m/>
    <m/>
    <n v="6.17"/>
    <m/>
    <m/>
    <n v="4.4177200000000001"/>
  </r>
  <r>
    <s v="Captain Morgan"/>
    <d v="2017-12-20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4"/>
    <n v="3.0395136778115501E-3"/>
    <m/>
    <m/>
    <m/>
    <m/>
    <m/>
    <m/>
    <x v="18"/>
    <m/>
    <m/>
    <m/>
    <n v="1316"/>
    <m/>
    <m/>
    <n v="6.17"/>
    <m/>
    <m/>
    <n v="8.1197200000000009"/>
  </r>
  <r>
    <s v="Captain Morgan"/>
    <d v="2017-12-21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1"/>
    <n v="5.4406964091403701E-4"/>
    <m/>
    <m/>
    <m/>
    <m/>
    <m/>
    <m/>
    <x v="18"/>
    <m/>
    <m/>
    <m/>
    <n v="1838"/>
    <m/>
    <m/>
    <n v="6.17"/>
    <m/>
    <m/>
    <n v="11.340459999999998"/>
  </r>
  <r>
    <s v="Captain Morgan"/>
    <d v="2017-12-22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331"/>
    <m/>
    <m/>
    <n v="6.17"/>
    <m/>
    <m/>
    <n v="2.0422699999999998"/>
  </r>
  <r>
    <s v="Captain Morgan"/>
    <d v="2017-12-23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1"/>
    <n v="1.976284584980237E-3"/>
    <m/>
    <m/>
    <m/>
    <m/>
    <m/>
    <m/>
    <x v="18"/>
    <m/>
    <m/>
    <m/>
    <n v="506"/>
    <m/>
    <m/>
    <n v="6.17"/>
    <m/>
    <m/>
    <n v="3.12202"/>
  </r>
  <r>
    <s v="Captain Morgan"/>
    <d v="2017-12-24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1"/>
    <n v="1.1261261261261261E-3"/>
    <m/>
    <m/>
    <m/>
    <m/>
    <m/>
    <m/>
    <x v="18"/>
    <m/>
    <m/>
    <m/>
    <n v="888"/>
    <m/>
    <m/>
    <n v="6.17"/>
    <m/>
    <m/>
    <n v="5.4789599999999998"/>
  </r>
  <r>
    <s v="Captain Morgan"/>
    <d v="2017-12-18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2"/>
    <n v="1.968503937007874E-3"/>
    <m/>
    <m/>
    <m/>
    <m/>
    <m/>
    <m/>
    <x v="18"/>
    <m/>
    <m/>
    <m/>
    <n v="1016"/>
    <m/>
    <m/>
    <n v="6.17"/>
    <m/>
    <m/>
    <n v="6.2687200000000001"/>
  </r>
  <r>
    <s v="Captain Morgan"/>
    <d v="2017-12-19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1168"/>
    <m/>
    <m/>
    <n v="6.17"/>
    <m/>
    <m/>
    <n v="7.2065599999999996"/>
  </r>
  <r>
    <s v="Captain Morgan"/>
    <d v="2017-12-20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2"/>
    <n v="2.5673940949935813E-3"/>
    <m/>
    <m/>
    <m/>
    <m/>
    <m/>
    <m/>
    <x v="18"/>
    <m/>
    <m/>
    <m/>
    <n v="779"/>
    <m/>
    <m/>
    <n v="6.17"/>
    <m/>
    <m/>
    <n v="4.8064300000000006"/>
  </r>
  <r>
    <s v="Captain Morgan"/>
    <d v="2017-12-21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2"/>
    <n v="6.2637018477920453E-4"/>
    <m/>
    <m/>
    <m/>
    <m/>
    <m/>
    <m/>
    <x v="18"/>
    <m/>
    <m/>
    <m/>
    <n v="3193"/>
    <m/>
    <m/>
    <n v="6.17"/>
    <m/>
    <m/>
    <n v="19.700810000000001"/>
  </r>
  <r>
    <s v="Captain Morgan"/>
    <d v="2017-12-22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668"/>
    <m/>
    <m/>
    <n v="6.17"/>
    <m/>
    <m/>
    <n v="4.1215600000000006"/>
  </r>
  <r>
    <s v="Captain Morgan"/>
    <d v="2017-12-23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958"/>
    <m/>
    <m/>
    <n v="6.17"/>
    <m/>
    <m/>
    <n v="5.9108599999999996"/>
  </r>
  <r>
    <s v="Captain Morgan"/>
    <d v="2017-12-24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0"/>
    <n v="0"/>
    <m/>
    <m/>
    <m/>
    <m/>
    <m/>
    <m/>
    <x v="18"/>
    <m/>
    <m/>
    <m/>
    <n v="1072"/>
    <m/>
    <m/>
    <n v="6.17"/>
    <m/>
    <m/>
    <n v="6.6142399999999997"/>
  </r>
  <r>
    <s v="Captain Morgan"/>
    <d v="2017-12-25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51"/>
    <m/>
    <m/>
    <n v="4"/>
    <n v="1.0718113612004287E-3"/>
    <m/>
    <m/>
    <m/>
    <m/>
    <m/>
    <m/>
    <x v="158"/>
    <m/>
    <m/>
    <m/>
    <n v="3732"/>
    <n v="0.98262243285939965"/>
    <m/>
    <n v="27.05"/>
    <m/>
    <m/>
    <n v="100.95060000000001"/>
  </r>
  <r>
    <s v="Captain Morgan"/>
    <d v="2017-12-26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52"/>
    <m/>
    <m/>
    <n v="9"/>
    <n v="1.4873574615765989E-3"/>
    <m/>
    <m/>
    <m/>
    <m/>
    <m/>
    <m/>
    <x v="159"/>
    <m/>
    <m/>
    <m/>
    <n v="6051"/>
    <n v="0.98230519480519485"/>
    <m/>
    <n v="27.05"/>
    <m/>
    <m/>
    <n v="163.67955000000001"/>
  </r>
  <r>
    <s v="Captain Morgan"/>
    <d v="2017-12-27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53"/>
    <m/>
    <m/>
    <n v="6"/>
    <n v="2.4330900243309003E-3"/>
    <m/>
    <m/>
    <m/>
    <m/>
    <m/>
    <m/>
    <x v="160"/>
    <m/>
    <m/>
    <m/>
    <n v="2466"/>
    <n v="0.98325358851674638"/>
    <m/>
    <n v="27.05"/>
    <m/>
    <m/>
    <n v="66.705300000000008"/>
  </r>
  <r>
    <s v="Captain Morgan"/>
    <d v="2017-12-28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54"/>
    <m/>
    <m/>
    <n v="10"/>
    <n v="8.9895720963682128E-4"/>
    <m/>
    <m/>
    <m/>
    <m/>
    <m/>
    <m/>
    <x v="161"/>
    <m/>
    <m/>
    <m/>
    <n v="11124"/>
    <n v="0.98311975254087491"/>
    <m/>
    <n v="27.05"/>
    <m/>
    <m/>
    <n v="300.9042"/>
  </r>
  <r>
    <s v="Captain Morgan"/>
    <d v="2017-12-29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55"/>
    <m/>
    <m/>
    <n v="10"/>
    <n v="1.9102196752626551E-3"/>
    <m/>
    <m/>
    <m/>
    <m/>
    <m/>
    <m/>
    <x v="162"/>
    <m/>
    <m/>
    <m/>
    <n v="5235"/>
    <n v="0.98254504504504503"/>
    <m/>
    <n v="27.05"/>
    <m/>
    <m/>
    <n v="141.60675000000001"/>
  </r>
  <r>
    <s v="Captain Morgan"/>
    <d v="2017-12-30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56"/>
    <m/>
    <m/>
    <n v="7"/>
    <n v="9.3072729690200776E-4"/>
    <m/>
    <m/>
    <m/>
    <m/>
    <m/>
    <m/>
    <x v="163"/>
    <m/>
    <m/>
    <m/>
    <n v="7521"/>
    <n v="0.98159749412685982"/>
    <m/>
    <n v="27.05"/>
    <m/>
    <m/>
    <n v="203.44305000000003"/>
  </r>
  <r>
    <s v="Captain Morgan"/>
    <d v="2017-12-31T00:00:00"/>
    <d v="2017-10-01T00:00:00"/>
    <d v="2017-12-31T00:00:00"/>
    <x v="0"/>
    <s v="DAN_Diageo_Captain Morgan_Trademark_Q417-Q118 | 202768"/>
    <m/>
    <s v="01_VC_CC Hero 15"/>
    <m/>
    <m/>
    <m/>
    <x v="0"/>
    <m/>
    <m/>
    <m/>
    <m/>
    <x v="157"/>
    <m/>
    <m/>
    <n v="7"/>
    <n v="6.2344139650872816E-4"/>
    <m/>
    <m/>
    <m/>
    <m/>
    <m/>
    <m/>
    <x v="164"/>
    <m/>
    <m/>
    <m/>
    <n v="11228"/>
    <n v="0.98898969435391526"/>
    <m/>
    <n v="27.05"/>
    <m/>
    <m/>
    <n v="303.7174"/>
  </r>
  <r>
    <s v="Captain Morgan"/>
    <d v="2017-12-25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0"/>
    <n v="0"/>
    <m/>
    <m/>
    <m/>
    <m/>
    <m/>
    <m/>
    <x v="18"/>
    <m/>
    <m/>
    <m/>
    <n v="1020"/>
    <m/>
    <m/>
    <n v="6.17"/>
    <m/>
    <m/>
    <n v="6.2933999999999992"/>
  </r>
  <r>
    <s v="Captain Morgan"/>
    <d v="2017-12-26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3"/>
    <n v="2.5125628140703518E-3"/>
    <m/>
    <m/>
    <m/>
    <m/>
    <m/>
    <m/>
    <x v="18"/>
    <m/>
    <m/>
    <m/>
    <n v="1194"/>
    <m/>
    <m/>
    <n v="6.17"/>
    <m/>
    <m/>
    <n v="7.3669799999999999"/>
  </r>
  <r>
    <s v="Captain Morgan"/>
    <d v="2017-12-27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1"/>
    <n v="1.25E-3"/>
    <m/>
    <m/>
    <m/>
    <m/>
    <m/>
    <m/>
    <x v="18"/>
    <m/>
    <m/>
    <m/>
    <n v="800"/>
    <m/>
    <m/>
    <n v="6.17"/>
    <m/>
    <m/>
    <n v="4.9359999999999999"/>
  </r>
  <r>
    <s v="Captain Morgan"/>
    <d v="2017-12-28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1"/>
    <n v="2.1734405564007825E-4"/>
    <m/>
    <m/>
    <m/>
    <m/>
    <m/>
    <m/>
    <x v="18"/>
    <m/>
    <m/>
    <m/>
    <n v="4601"/>
    <m/>
    <m/>
    <n v="6.17"/>
    <m/>
    <m/>
    <n v="28.388169999999999"/>
  </r>
  <r>
    <s v="Captain Morgan"/>
    <d v="2017-12-29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5"/>
    <n v="3.7850113550340651E-3"/>
    <m/>
    <m/>
    <m/>
    <m/>
    <m/>
    <m/>
    <x v="18"/>
    <m/>
    <m/>
    <m/>
    <n v="1321"/>
    <m/>
    <m/>
    <n v="6.17"/>
    <m/>
    <m/>
    <n v="8.1505700000000001"/>
  </r>
  <r>
    <s v="Captain Morgan"/>
    <d v="2017-12-30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2"/>
    <n v="9.8087297694948511E-4"/>
    <m/>
    <m/>
    <m/>
    <m/>
    <m/>
    <m/>
    <x v="18"/>
    <m/>
    <m/>
    <m/>
    <n v="2039"/>
    <m/>
    <m/>
    <n v="6.17"/>
    <m/>
    <m/>
    <n v="12.580629999999999"/>
  </r>
  <r>
    <s v="Captain Morgan"/>
    <d v="2017-12-31T00:00:00"/>
    <d v="2017-10-01T00:00:00"/>
    <d v="2017-12-31T00:00:00"/>
    <x v="0"/>
    <s v="DAN_Diageo_Captain Morgan_Trademark_Q417-Q118 | 202768"/>
    <m/>
    <s v="01_Slate_CM A21-34"/>
    <m/>
    <m/>
    <m/>
    <x v="3"/>
    <m/>
    <m/>
    <m/>
    <m/>
    <x v="18"/>
    <m/>
    <m/>
    <n v="2"/>
    <n v="8.3857442348008382E-4"/>
    <m/>
    <m/>
    <m/>
    <m/>
    <m/>
    <m/>
    <x v="18"/>
    <m/>
    <m/>
    <m/>
    <n v="2385"/>
    <m/>
    <m/>
    <n v="6.17"/>
    <m/>
    <m/>
    <n v="14.715450000000001"/>
  </r>
  <r>
    <s v="Captain Morgan"/>
    <d v="2017-12-25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2"/>
    <n v="1.7513134851138354E-3"/>
    <m/>
    <m/>
    <m/>
    <m/>
    <m/>
    <m/>
    <x v="18"/>
    <m/>
    <m/>
    <m/>
    <n v="1142"/>
    <m/>
    <m/>
    <n v="6.17"/>
    <m/>
    <m/>
    <n v="7.0461400000000003"/>
  </r>
  <r>
    <s v="Captain Morgan"/>
    <d v="2017-12-26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2"/>
    <n v="1.3840830449826989E-3"/>
    <m/>
    <m/>
    <m/>
    <m/>
    <m/>
    <m/>
    <x v="18"/>
    <m/>
    <m/>
    <m/>
    <n v="1445"/>
    <m/>
    <m/>
    <n v="6.17"/>
    <m/>
    <m/>
    <n v="8.9156499999999994"/>
  </r>
  <r>
    <s v="Captain Morgan"/>
    <d v="2017-12-27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3"/>
    <n v="1.3495276653171389E-3"/>
    <m/>
    <m/>
    <m/>
    <m/>
    <m/>
    <m/>
    <x v="18"/>
    <m/>
    <m/>
    <m/>
    <n v="2223"/>
    <m/>
    <m/>
    <n v="6.17"/>
    <m/>
    <m/>
    <n v="13.715909999999999"/>
  </r>
  <r>
    <s v="Captain Morgan"/>
    <d v="2017-12-28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2"/>
    <n v="4.2680324370465217E-4"/>
    <m/>
    <m/>
    <m/>
    <m/>
    <m/>
    <m/>
    <x v="18"/>
    <m/>
    <m/>
    <m/>
    <n v="4686"/>
    <m/>
    <m/>
    <n v="6.17"/>
    <m/>
    <m/>
    <n v="28.91262"/>
  </r>
  <r>
    <s v="Captain Morgan"/>
    <d v="2017-12-29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1"/>
    <n v="7.5414781297134241E-4"/>
    <m/>
    <m/>
    <m/>
    <m/>
    <m/>
    <m/>
    <x v="18"/>
    <m/>
    <m/>
    <m/>
    <n v="1326"/>
    <m/>
    <m/>
    <n v="6.17"/>
    <m/>
    <m/>
    <n v="8.1814199999999992"/>
  </r>
  <r>
    <s v="Captain Morgan"/>
    <d v="2017-12-30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5"/>
    <n v="1.953125E-3"/>
    <m/>
    <m/>
    <m/>
    <m/>
    <m/>
    <m/>
    <x v="18"/>
    <m/>
    <m/>
    <m/>
    <n v="2560"/>
    <m/>
    <m/>
    <n v="6.17"/>
    <m/>
    <m/>
    <n v="15.795200000000001"/>
  </r>
  <r>
    <s v="Captain Morgan"/>
    <d v="2017-12-31T00:00:00"/>
    <d v="2017-10-01T00:00:00"/>
    <d v="2017-12-31T00:00:00"/>
    <x v="0"/>
    <s v="DAN_Diageo_Captain Morgan_Trademark_Q417-Q118 | 202768"/>
    <m/>
    <s v="01_Slate_CM A35+"/>
    <m/>
    <m/>
    <m/>
    <x v="2"/>
    <m/>
    <m/>
    <m/>
    <m/>
    <x v="18"/>
    <m/>
    <m/>
    <n v="1"/>
    <n v="7.9176563737133805E-4"/>
    <m/>
    <m/>
    <m/>
    <m/>
    <m/>
    <m/>
    <x v="18"/>
    <m/>
    <m/>
    <m/>
    <n v="1263"/>
    <m/>
    <m/>
    <n v="6.17"/>
    <m/>
    <m/>
    <n v="7.79271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8">
  <r>
    <s v="Johnnie Walker"/>
    <x v="0"/>
    <d v="2017-11-02T00:00:00"/>
    <d v="2017-12-31T00:00:00"/>
    <x v="0"/>
    <x v="0"/>
    <m/>
    <s v="01_VC_JW_NY_E17_0018_THANKSGIVING_15_V4"/>
    <m/>
    <m/>
    <m/>
    <x v="0"/>
    <m/>
    <m/>
    <m/>
    <m/>
    <n v="125823"/>
    <m/>
    <m/>
    <n v="71"/>
    <n v="5.720455058171388E-4"/>
    <m/>
    <m/>
    <m/>
    <m/>
    <m/>
    <m/>
    <n v="125823"/>
    <m/>
    <m/>
    <m/>
    <n v="124116"/>
    <n v="0.986433323001359"/>
    <m/>
    <n v="27.05"/>
    <m/>
    <m/>
    <n v="3357.3378000000002"/>
  </r>
  <r>
    <s v="Johnnie Walker"/>
    <x v="1"/>
    <d v="2017-11-02T00:00:00"/>
    <d v="2017-12-31T00:00:00"/>
    <x v="0"/>
    <x v="0"/>
    <m/>
    <s v="01_VC_JW_NY_E17_0018_THANKSGIVING_15_V4"/>
    <m/>
    <m/>
    <m/>
    <x v="0"/>
    <m/>
    <m/>
    <m/>
    <m/>
    <n v="82792"/>
    <m/>
    <m/>
    <n v="54"/>
    <n v="6.6312997347480103E-4"/>
    <m/>
    <m/>
    <m/>
    <m/>
    <m/>
    <m/>
    <n v="82792"/>
    <m/>
    <m/>
    <m/>
    <n v="81432"/>
    <n v="0.98357329210551747"/>
    <m/>
    <n v="27.05"/>
    <m/>
    <m/>
    <n v="2202.7356"/>
  </r>
  <r>
    <s v="Johnnie Walker"/>
    <x v="2"/>
    <d v="2017-11-02T00:00:00"/>
    <d v="2017-12-31T00:00:00"/>
    <x v="0"/>
    <x v="0"/>
    <m/>
    <s v="01_VC_JW_NY_E17_0018_THANKSGIVING_15_V4"/>
    <m/>
    <m/>
    <m/>
    <x v="0"/>
    <m/>
    <m/>
    <m/>
    <m/>
    <n v="36395"/>
    <m/>
    <m/>
    <n v="33"/>
    <n v="9.2431796538009077E-4"/>
    <m/>
    <m/>
    <m/>
    <m/>
    <m/>
    <m/>
    <n v="36395"/>
    <m/>
    <m/>
    <m/>
    <n v="35702"/>
    <n v="0.9809589229289738"/>
    <m/>
    <n v="27.05"/>
    <m/>
    <m/>
    <n v="965.73910000000001"/>
  </r>
  <r>
    <s v="Johnnie Walker"/>
    <x v="3"/>
    <d v="2017-11-02T00:00:00"/>
    <d v="2017-12-31T00:00:00"/>
    <x v="0"/>
    <x v="0"/>
    <m/>
    <s v="01_VC_JW_NY_E17_0018_THANKSGIVING_15_V4"/>
    <m/>
    <m/>
    <m/>
    <x v="0"/>
    <m/>
    <m/>
    <m/>
    <m/>
    <n v="40941"/>
    <m/>
    <m/>
    <n v="36"/>
    <n v="8.9458774414790515E-4"/>
    <m/>
    <m/>
    <m/>
    <m/>
    <m/>
    <m/>
    <n v="40941"/>
    <m/>
    <m/>
    <m/>
    <n v="40242"/>
    <n v="0.98292665054590755"/>
    <m/>
    <n v="27.05"/>
    <m/>
    <m/>
    <n v="1088.5461"/>
  </r>
  <r>
    <s v="Johnnie Walker"/>
    <x v="4"/>
    <d v="2017-11-01T00:00:00"/>
    <d v="2017-12-31T00:00:00"/>
    <x v="0"/>
    <x v="1"/>
    <m/>
    <s v="NFA_30_Citizenship_Social_Digital_Hulu"/>
    <m/>
    <m/>
    <m/>
    <x v="1"/>
    <m/>
    <m/>
    <m/>
    <m/>
    <n v="77919"/>
    <m/>
    <m/>
    <n v="26"/>
    <n v="3.3901399084662224E-4"/>
    <m/>
    <m/>
    <m/>
    <m/>
    <m/>
    <m/>
    <n v="77919"/>
    <m/>
    <m/>
    <m/>
    <n v="76693"/>
    <n v="0.98426571182895062"/>
    <m/>
    <n v="29.76"/>
    <m/>
    <m/>
    <n v="2282.3836800000004"/>
  </r>
  <r>
    <s v="Johnnie Walker"/>
    <x v="0"/>
    <d v="2017-11-01T00:00:00"/>
    <d v="2017-12-31T00:00:00"/>
    <x v="0"/>
    <x v="1"/>
    <m/>
    <s v="NFA_30_Citizenship_Social_Digital_Hulu"/>
    <m/>
    <m/>
    <m/>
    <x v="1"/>
    <m/>
    <m/>
    <m/>
    <m/>
    <n v="73785"/>
    <m/>
    <m/>
    <n v="17"/>
    <n v="2.3353893918371272E-4"/>
    <m/>
    <m/>
    <m/>
    <m/>
    <m/>
    <m/>
    <n v="73785"/>
    <m/>
    <m/>
    <m/>
    <n v="72793"/>
    <n v="0.98655553296740528"/>
    <m/>
    <n v="29.76"/>
    <m/>
    <m/>
    <n v="2166.3196800000001"/>
  </r>
  <r>
    <s v="Johnnie Walker"/>
    <x v="1"/>
    <d v="2017-11-01T00:00:00"/>
    <d v="2017-12-31T00:00:00"/>
    <x v="0"/>
    <x v="1"/>
    <m/>
    <s v="NFA_30_Citizenship_Social_Digital_Hulu"/>
    <m/>
    <m/>
    <m/>
    <x v="1"/>
    <m/>
    <m/>
    <m/>
    <m/>
    <n v="78677"/>
    <m/>
    <m/>
    <n v="21"/>
    <n v="2.7100271002710027E-4"/>
    <m/>
    <m/>
    <m/>
    <m/>
    <m/>
    <m/>
    <n v="78677"/>
    <m/>
    <m/>
    <m/>
    <n v="77490"/>
    <n v="0.98491299871627036"/>
    <m/>
    <n v="29.76"/>
    <m/>
    <m/>
    <n v="2306.1023999999998"/>
  </r>
  <r>
    <s v="Johnnie Walker"/>
    <x v="2"/>
    <d v="2017-11-01T00:00:00"/>
    <d v="2017-12-31T00:00:00"/>
    <x v="0"/>
    <x v="1"/>
    <m/>
    <s v="NFA_30_Citizenship_Social_Digital_Hulu"/>
    <m/>
    <m/>
    <m/>
    <x v="1"/>
    <m/>
    <m/>
    <m/>
    <m/>
    <n v="73336"/>
    <m/>
    <m/>
    <n v="16"/>
    <n v="2.2147167930900837E-4"/>
    <m/>
    <m/>
    <m/>
    <m/>
    <m/>
    <m/>
    <n v="73336"/>
    <m/>
    <m/>
    <m/>
    <n v="72244"/>
    <n v="0.98510963237700444"/>
    <m/>
    <n v="29.76"/>
    <m/>
    <m/>
    <n v="2149.98144"/>
  </r>
  <r>
    <s v="Johnnie Walker"/>
    <x v="3"/>
    <d v="2017-11-01T00:00:00"/>
    <d v="2017-12-31T00:00:00"/>
    <x v="0"/>
    <x v="1"/>
    <m/>
    <s v="NFA_30_Citizenship_Social_Digital_Hulu"/>
    <m/>
    <m/>
    <m/>
    <x v="1"/>
    <m/>
    <m/>
    <m/>
    <m/>
    <n v="76799"/>
    <m/>
    <m/>
    <n v="14"/>
    <n v="1.8501387604070305E-4"/>
    <m/>
    <m/>
    <m/>
    <m/>
    <m/>
    <m/>
    <n v="76799"/>
    <m/>
    <m/>
    <m/>
    <n v="75670"/>
    <n v="0.98529928775114262"/>
    <m/>
    <n v="29.76"/>
    <m/>
    <m/>
    <n v="2251.9392000000003"/>
  </r>
  <r>
    <s v="Johnnie Walker"/>
    <x v="5"/>
    <d v="2017-11-02T00:00:00"/>
    <d v="2017-12-31T00:00:00"/>
    <x v="0"/>
    <x v="0"/>
    <m/>
    <s v="01_VC_JW_NY_E17_0018_THANKSGIVING_15_V4"/>
    <m/>
    <m/>
    <m/>
    <x v="0"/>
    <m/>
    <m/>
    <m/>
    <m/>
    <n v="31441"/>
    <m/>
    <m/>
    <n v="27"/>
    <n v="8.7460723656506106E-4"/>
    <m/>
    <m/>
    <m/>
    <m/>
    <m/>
    <m/>
    <n v="31441"/>
    <m/>
    <m/>
    <m/>
    <n v="30871"/>
    <n v="0.98187080563595308"/>
    <m/>
    <n v="29.76"/>
    <m/>
    <m/>
    <n v="918.7209600000001"/>
  </r>
  <r>
    <s v="Johnnie Walker"/>
    <x v="6"/>
    <d v="2017-11-02T00:00:00"/>
    <d v="2017-12-31T00:00:00"/>
    <x v="0"/>
    <x v="0"/>
    <m/>
    <s v="01_VC_JW_NY_E17_0018_THANKSGIVING_15_V4"/>
    <m/>
    <m/>
    <m/>
    <x v="0"/>
    <m/>
    <m/>
    <m/>
    <m/>
    <n v="33293"/>
    <m/>
    <m/>
    <n v="32"/>
    <n v="9.7832400868262562E-4"/>
    <m/>
    <m/>
    <m/>
    <m/>
    <m/>
    <m/>
    <n v="33293"/>
    <m/>
    <m/>
    <m/>
    <n v="32709"/>
    <n v="0.9824587751178927"/>
    <m/>
    <n v="29.76"/>
    <m/>
    <m/>
    <n v="973.41984000000014"/>
  </r>
  <r>
    <s v="Johnnie Walker"/>
    <x v="7"/>
    <d v="2017-11-02T00:00:00"/>
    <d v="2017-12-31T00:00:00"/>
    <x v="0"/>
    <x v="0"/>
    <m/>
    <s v="01_VC_JW_NY_E17_0018_THANKSGIVING_15_V4"/>
    <m/>
    <m/>
    <m/>
    <x v="0"/>
    <m/>
    <m/>
    <m/>
    <m/>
    <n v="6516"/>
    <m/>
    <m/>
    <n v="4"/>
    <n v="6.248047485160887E-4"/>
    <m/>
    <m/>
    <m/>
    <m/>
    <m/>
    <m/>
    <n v="6516"/>
    <m/>
    <m/>
    <m/>
    <n v="6402"/>
    <n v="0.98250460405156537"/>
    <m/>
    <n v="29.76"/>
    <m/>
    <m/>
    <n v="190.52352000000002"/>
  </r>
  <r>
    <s v="Johnnie Walker"/>
    <x v="8"/>
    <d v="2017-11-02T00:00:00"/>
    <d v="2017-12-31T00:00:00"/>
    <x v="0"/>
    <x v="0"/>
    <m/>
    <s v="01_VC_JW_NY_E17_0018_THANKSGIVING_15_V4"/>
    <m/>
    <m/>
    <m/>
    <x v="0"/>
    <m/>
    <m/>
    <m/>
    <m/>
    <n v="34239"/>
    <m/>
    <m/>
    <n v="27"/>
    <n v="8.032845412352731E-4"/>
    <m/>
    <m/>
    <m/>
    <m/>
    <m/>
    <m/>
    <n v="34239"/>
    <m/>
    <m/>
    <m/>
    <n v="33612"/>
    <n v="0.98168754928590207"/>
    <m/>
    <n v="29.76"/>
    <m/>
    <m/>
    <n v="1000.29312"/>
  </r>
  <r>
    <s v="Johnnie Walker"/>
    <x v="9"/>
    <d v="2017-11-02T00:00:00"/>
    <d v="2017-12-31T00:00:00"/>
    <x v="0"/>
    <x v="0"/>
    <m/>
    <s v="01_VC_JW_NY_E17_0018_THANKSGIVING_15_V4"/>
    <m/>
    <m/>
    <m/>
    <x v="0"/>
    <m/>
    <m/>
    <m/>
    <m/>
    <n v="24511"/>
    <m/>
    <m/>
    <n v="14"/>
    <n v="5.7829732744020816E-4"/>
    <m/>
    <m/>
    <m/>
    <m/>
    <m/>
    <m/>
    <n v="24511"/>
    <m/>
    <m/>
    <m/>
    <n v="24209"/>
    <n v="0.98767900126473829"/>
    <m/>
    <n v="29.76"/>
    <m/>
    <m/>
    <n v="720.4598400000001"/>
  </r>
  <r>
    <s v="Johnnie Walker"/>
    <x v="10"/>
    <d v="2017-11-02T00:00:00"/>
    <d v="2017-12-31T00:00:00"/>
    <x v="0"/>
    <x v="0"/>
    <m/>
    <s v="01_VC_JW_NY_E17_0018_THANKSGIVING_15_V4"/>
    <m/>
    <m/>
    <m/>
    <x v="0"/>
    <m/>
    <m/>
    <m/>
    <m/>
    <n v="32565"/>
    <m/>
    <m/>
    <n v="35"/>
    <n v="1.0934083099031554E-3"/>
    <m/>
    <m/>
    <m/>
    <m/>
    <m/>
    <m/>
    <n v="32565"/>
    <m/>
    <m/>
    <m/>
    <n v="32010"/>
    <n v="0.98295716259788113"/>
    <m/>
    <n v="29.76"/>
    <m/>
    <m/>
    <n v="952.61760000000004"/>
  </r>
  <r>
    <s v="Johnnie Walker"/>
    <x v="11"/>
    <d v="2017-11-02T00:00:00"/>
    <d v="2017-12-31T00:00:00"/>
    <x v="0"/>
    <x v="0"/>
    <m/>
    <s v="01_VC_JW_NY_E17_0018_THANKSGIVING_15_V4"/>
    <m/>
    <m/>
    <m/>
    <x v="0"/>
    <m/>
    <m/>
    <m/>
    <m/>
    <n v="32269"/>
    <m/>
    <m/>
    <n v="44"/>
    <n v="1.4043150772373293E-3"/>
    <m/>
    <m/>
    <m/>
    <m/>
    <m/>
    <m/>
    <n v="32269"/>
    <m/>
    <m/>
    <m/>
    <n v="31332"/>
    <n v="0.97096284359602092"/>
    <m/>
    <n v="29.76"/>
    <m/>
    <m/>
    <n v="932.44032000000004"/>
  </r>
  <r>
    <s v="Johnnie Walker"/>
    <x v="5"/>
    <d v="2017-11-01T00:00:00"/>
    <d v="2017-12-31T00:00:00"/>
    <x v="0"/>
    <x v="1"/>
    <m/>
    <s v="NFA_30_Citizenship_Social_Digital_Hulu"/>
    <m/>
    <m/>
    <m/>
    <x v="1"/>
    <m/>
    <m/>
    <m/>
    <m/>
    <n v="63417"/>
    <m/>
    <m/>
    <n v="25"/>
    <n v="4.0064744627317744E-4"/>
    <m/>
    <m/>
    <m/>
    <m/>
    <m/>
    <m/>
    <n v="63417"/>
    <m/>
    <m/>
    <m/>
    <n v="62399"/>
    <n v="0.98394752195783464"/>
    <m/>
    <n v="29.76"/>
    <m/>
    <m/>
    <n v="1856.99424"/>
  </r>
  <r>
    <s v="Johnnie Walker"/>
    <x v="6"/>
    <d v="2017-11-01T00:00:00"/>
    <d v="2017-12-31T00:00:00"/>
    <x v="0"/>
    <x v="1"/>
    <m/>
    <s v="NFA_30_Citizenship_Social_Digital_Hulu"/>
    <m/>
    <m/>
    <m/>
    <x v="1"/>
    <m/>
    <m/>
    <m/>
    <m/>
    <n v="37632"/>
    <m/>
    <m/>
    <n v="3"/>
    <n v="8.095854922279793E-5"/>
    <m/>
    <m/>
    <m/>
    <m/>
    <m/>
    <m/>
    <n v="37632"/>
    <m/>
    <m/>
    <m/>
    <n v="37056"/>
    <n v="0.98469387755102045"/>
    <m/>
    <n v="29.76"/>
    <m/>
    <m/>
    <n v="1102.78656"/>
  </r>
  <r>
    <s v="Johnnie Walker"/>
    <x v="7"/>
    <d v="2017-11-01T00:00:00"/>
    <d v="2017-12-31T00:00:00"/>
    <x v="0"/>
    <x v="1"/>
    <m/>
    <s v="NFA_30_Citizenship_Social_Digital_Hulu"/>
    <m/>
    <m/>
    <m/>
    <x v="1"/>
    <m/>
    <m/>
    <m/>
    <m/>
    <n v="37312"/>
    <m/>
    <m/>
    <n v="11"/>
    <n v="2.9971118740123155E-4"/>
    <m/>
    <m/>
    <m/>
    <m/>
    <m/>
    <m/>
    <n v="37312"/>
    <m/>
    <m/>
    <m/>
    <n v="36702"/>
    <n v="0.98365137221269294"/>
    <m/>
    <n v="29.76"/>
    <m/>
    <m/>
    <n v="1092.25152"/>
  </r>
  <r>
    <s v="Johnnie Walker"/>
    <x v="8"/>
    <d v="2017-11-01T00:00:00"/>
    <d v="2017-12-31T00:00:00"/>
    <x v="0"/>
    <x v="1"/>
    <m/>
    <s v="NFA_30_Citizenship_Social_Digital_Hulu"/>
    <m/>
    <m/>
    <m/>
    <x v="1"/>
    <m/>
    <m/>
    <m/>
    <m/>
    <n v="37636"/>
    <m/>
    <m/>
    <n v="13"/>
    <n v="3.5094349809680641E-4"/>
    <m/>
    <m/>
    <m/>
    <m/>
    <m/>
    <m/>
    <n v="37636"/>
    <m/>
    <m/>
    <m/>
    <n v="37043"/>
    <n v="0.98424380911892873"/>
    <m/>
    <n v="29.76"/>
    <m/>
    <m/>
    <n v="1102.3996800000002"/>
  </r>
  <r>
    <s v="Johnnie Walker"/>
    <x v="9"/>
    <d v="2017-11-01T00:00:00"/>
    <d v="2017-12-31T00:00:00"/>
    <x v="0"/>
    <x v="1"/>
    <m/>
    <s v="NFA_30_Citizenship_Social_Digital_Hulu"/>
    <m/>
    <m/>
    <m/>
    <x v="1"/>
    <m/>
    <m/>
    <m/>
    <m/>
    <n v="36944"/>
    <m/>
    <m/>
    <n v="7"/>
    <n v="1.9210714089686591E-4"/>
    <m/>
    <m/>
    <m/>
    <m/>
    <m/>
    <m/>
    <n v="36944"/>
    <m/>
    <m/>
    <m/>
    <n v="36438"/>
    <n v="0.98630359462970985"/>
    <m/>
    <n v="29.76"/>
    <m/>
    <m/>
    <n v="1084.3948800000001"/>
  </r>
  <r>
    <s v="Johnnie Walker"/>
    <x v="10"/>
    <d v="2017-11-01T00:00:00"/>
    <d v="2017-12-31T00:00:00"/>
    <x v="0"/>
    <x v="1"/>
    <m/>
    <s v="NFA_30_Citizenship_Social_Digital_Hulu"/>
    <m/>
    <m/>
    <m/>
    <x v="1"/>
    <m/>
    <m/>
    <m/>
    <m/>
    <n v="37688"/>
    <m/>
    <m/>
    <n v="12"/>
    <n v="3.2410533423362595E-4"/>
    <m/>
    <m/>
    <m/>
    <m/>
    <m/>
    <m/>
    <n v="37688"/>
    <m/>
    <m/>
    <m/>
    <n v="37025"/>
    <n v="0.9824081935894714"/>
    <m/>
    <n v="29.76"/>
    <m/>
    <m/>
    <n v="1101.864"/>
  </r>
  <r>
    <s v="Johnnie Walker"/>
    <x v="11"/>
    <d v="2017-11-01T00:00:00"/>
    <d v="2017-12-31T00:00:00"/>
    <x v="0"/>
    <x v="1"/>
    <m/>
    <s v="NFA_30_Citizenship_Social_Digital_Hulu"/>
    <m/>
    <m/>
    <m/>
    <x v="1"/>
    <m/>
    <m/>
    <m/>
    <m/>
    <n v="37705"/>
    <m/>
    <m/>
    <n v="24"/>
    <n v="6.4926281617746519E-4"/>
    <m/>
    <m/>
    <m/>
    <m/>
    <m/>
    <m/>
    <n v="37705"/>
    <m/>
    <m/>
    <m/>
    <n v="36965"/>
    <n v="0.98037395570879193"/>
    <m/>
    <n v="29.76"/>
    <m/>
    <m/>
    <n v="1100.0784000000001"/>
  </r>
  <r>
    <s v="Johnnie Walker"/>
    <x v="12"/>
    <d v="2017-11-02T00:00:00"/>
    <d v="2017-12-31T00:00:00"/>
    <x v="0"/>
    <x v="0"/>
    <m/>
    <s v="01_VC_JW_NY_E17_0018_THANKSGIVING_15_V4"/>
    <m/>
    <m/>
    <m/>
    <x v="0"/>
    <m/>
    <m/>
    <m/>
    <m/>
    <n v="27792"/>
    <m/>
    <m/>
    <n v="46"/>
    <n v="1.7043349388662467E-3"/>
    <m/>
    <m/>
    <m/>
    <m/>
    <m/>
    <m/>
    <n v="27792"/>
    <m/>
    <m/>
    <m/>
    <n v="26990"/>
    <n v="0.9711427748992516"/>
    <m/>
    <n v="27.05"/>
    <m/>
    <m/>
    <n v="730.07950000000005"/>
  </r>
  <r>
    <s v="Johnnie Walker"/>
    <x v="13"/>
    <d v="2017-11-02T00:00:00"/>
    <d v="2017-12-31T00:00:00"/>
    <x v="0"/>
    <x v="0"/>
    <m/>
    <s v="01_VC_JW_NY_E17_0018_THANKSGIVING_15_V4"/>
    <m/>
    <m/>
    <m/>
    <x v="0"/>
    <m/>
    <m/>
    <m/>
    <m/>
    <n v="25422"/>
    <m/>
    <m/>
    <n v="25"/>
    <n v="1.0069682200829742E-3"/>
    <m/>
    <m/>
    <m/>
    <m/>
    <m/>
    <m/>
    <n v="25422"/>
    <m/>
    <m/>
    <m/>
    <n v="24827"/>
    <n v="0.97659507513177568"/>
    <m/>
    <n v="27.05"/>
    <m/>
    <m/>
    <n v="671.57034999999996"/>
  </r>
  <r>
    <s v="Johnnie Walker"/>
    <x v="14"/>
    <d v="2017-11-02T00:00:00"/>
    <d v="2017-12-31T00:00:00"/>
    <x v="0"/>
    <x v="0"/>
    <m/>
    <s v="01_VC_JW_NY_E17_0018_THANKSGIVING_15_V4"/>
    <m/>
    <m/>
    <m/>
    <x v="0"/>
    <m/>
    <m/>
    <m/>
    <m/>
    <n v="25035"/>
    <m/>
    <m/>
    <n v="34"/>
    <n v="1.386001386001386E-3"/>
    <m/>
    <m/>
    <m/>
    <m/>
    <m/>
    <m/>
    <n v="25035"/>
    <m/>
    <m/>
    <m/>
    <n v="24531"/>
    <n v="0.97986818454164171"/>
    <m/>
    <n v="27.05"/>
    <m/>
    <m/>
    <n v="663.56355000000008"/>
  </r>
  <r>
    <s v="Johnnie Walker"/>
    <x v="15"/>
    <d v="2017-11-02T00:00:00"/>
    <d v="2017-12-31T00:00:00"/>
    <x v="0"/>
    <x v="0"/>
    <m/>
    <s v="01_VC_JW_NY_E17_0018_THANKSGIVING_15_V4"/>
    <m/>
    <m/>
    <m/>
    <x v="0"/>
    <m/>
    <m/>
    <m/>
    <m/>
    <n v="24624"/>
    <m/>
    <m/>
    <n v="10"/>
    <n v="4.1057644933486614E-4"/>
    <m/>
    <m/>
    <m/>
    <m/>
    <m/>
    <m/>
    <n v="24624"/>
    <m/>
    <m/>
    <m/>
    <n v="24356"/>
    <n v="0.98911630929174787"/>
    <m/>
    <n v="27.05"/>
    <m/>
    <m/>
    <n v="658.82980000000009"/>
  </r>
  <r>
    <s v="Johnnie Walker"/>
    <x v="16"/>
    <d v="2017-11-02T00:00:00"/>
    <d v="2017-12-31T00:00:00"/>
    <x v="0"/>
    <x v="0"/>
    <m/>
    <s v="01_VC_JW_NY_E17_0018_THANKSGIVING_15_V4"/>
    <m/>
    <m/>
    <m/>
    <x v="0"/>
    <m/>
    <m/>
    <m/>
    <m/>
    <n v="26427"/>
    <m/>
    <m/>
    <n v="10"/>
    <n v="3.8254083623426798E-4"/>
    <m/>
    <m/>
    <m/>
    <m/>
    <m/>
    <m/>
    <n v="26427"/>
    <m/>
    <m/>
    <m/>
    <n v="26141"/>
    <n v="0.98917773489234495"/>
    <m/>
    <n v="27.05"/>
    <m/>
    <m/>
    <n v="707.11405000000002"/>
  </r>
  <r>
    <s v="Johnnie Walker"/>
    <x v="17"/>
    <d v="2017-11-02T00:00:00"/>
    <d v="2017-12-31T00:00:00"/>
    <x v="0"/>
    <x v="0"/>
    <m/>
    <s v="01_VC_JW_NY_E17_0018_THANKSGIVING_15_V4"/>
    <m/>
    <m/>
    <m/>
    <x v="0"/>
    <m/>
    <m/>
    <m/>
    <m/>
    <n v="27846"/>
    <m/>
    <m/>
    <n v="20"/>
    <n v="7.2663856997529433E-4"/>
    <m/>
    <m/>
    <m/>
    <m/>
    <m/>
    <m/>
    <n v="27846"/>
    <m/>
    <m/>
    <m/>
    <n v="27524"/>
    <n v="0.98843640020110612"/>
    <m/>
    <n v="27.05"/>
    <m/>
    <m/>
    <n v="744.52420000000006"/>
  </r>
  <r>
    <s v="Johnnie Walker"/>
    <x v="18"/>
    <d v="2017-11-02T00:00:00"/>
    <d v="2017-12-31T00:00:00"/>
    <x v="0"/>
    <x v="0"/>
    <m/>
    <s v="01_VC_JW_NY_E17_0018_THANKSGIVING_15_V4"/>
    <m/>
    <m/>
    <m/>
    <x v="0"/>
    <m/>
    <m/>
    <m/>
    <m/>
    <n v="28680"/>
    <m/>
    <m/>
    <n v="22"/>
    <n v="7.7530307301945309E-4"/>
    <m/>
    <m/>
    <m/>
    <m/>
    <m/>
    <m/>
    <n v="28680"/>
    <m/>
    <m/>
    <m/>
    <n v="28376"/>
    <n v="0.98940027894002791"/>
    <m/>
    <n v="27.05"/>
    <m/>
    <m/>
    <n v="767.57080000000008"/>
  </r>
  <r>
    <s v="Johnnie Walker"/>
    <x v="12"/>
    <d v="2017-11-01T00:00:00"/>
    <d v="2017-12-31T00:00:00"/>
    <x v="0"/>
    <x v="1"/>
    <m/>
    <s v="NFA_30_Citizenship_Social_Digital_Hulu"/>
    <m/>
    <m/>
    <m/>
    <x v="1"/>
    <m/>
    <m/>
    <m/>
    <m/>
    <n v="37347"/>
    <m/>
    <m/>
    <n v="13"/>
    <n v="3.5390520785125092E-4"/>
    <m/>
    <m/>
    <m/>
    <m/>
    <m/>
    <m/>
    <n v="37347"/>
    <m/>
    <m/>
    <m/>
    <n v="36733"/>
    <n v="0.98355958979302216"/>
    <m/>
    <n v="29.76"/>
    <m/>
    <m/>
    <n v="1093.17408"/>
  </r>
  <r>
    <s v="Johnnie Walker"/>
    <x v="13"/>
    <d v="2017-11-01T00:00:00"/>
    <d v="2017-12-31T00:00:00"/>
    <x v="0"/>
    <x v="1"/>
    <m/>
    <s v="NFA_30_Citizenship_Social_Digital_Hulu"/>
    <m/>
    <m/>
    <m/>
    <x v="1"/>
    <m/>
    <m/>
    <m/>
    <m/>
    <n v="37358"/>
    <m/>
    <m/>
    <n v="13"/>
    <n v="3.5289646560616756E-4"/>
    <m/>
    <m/>
    <m/>
    <m/>
    <m/>
    <m/>
    <n v="37358"/>
    <m/>
    <m/>
    <m/>
    <n v="36838"/>
    <n v="0.98608062530114027"/>
    <m/>
    <n v="29.76"/>
    <m/>
    <m/>
    <n v="1096.2988800000001"/>
  </r>
  <r>
    <s v="Johnnie Walker"/>
    <x v="14"/>
    <d v="2017-11-01T00:00:00"/>
    <d v="2017-12-31T00:00:00"/>
    <x v="0"/>
    <x v="1"/>
    <m/>
    <s v="NFA_30_Citizenship_Social_Digital_Hulu"/>
    <m/>
    <m/>
    <m/>
    <x v="1"/>
    <m/>
    <m/>
    <m/>
    <m/>
    <n v="37529"/>
    <m/>
    <m/>
    <n v="14"/>
    <n v="3.7885963250615644E-4"/>
    <m/>
    <m/>
    <m/>
    <m/>
    <m/>
    <m/>
    <n v="37529"/>
    <m/>
    <m/>
    <m/>
    <n v="36953"/>
    <n v="0.98465186922113568"/>
    <m/>
    <n v="29.76"/>
    <m/>
    <m/>
    <n v="1099.72128"/>
  </r>
  <r>
    <s v="Johnnie Walker"/>
    <x v="15"/>
    <d v="2017-11-01T00:00:00"/>
    <d v="2017-12-31T00:00:00"/>
    <x v="0"/>
    <x v="1"/>
    <m/>
    <s v="NFA_30_Citizenship_Social_Digital_Hulu"/>
    <m/>
    <m/>
    <m/>
    <x v="1"/>
    <m/>
    <m/>
    <m/>
    <m/>
    <n v="36508"/>
    <m/>
    <m/>
    <n v="8"/>
    <n v="2.2182786157941438E-4"/>
    <m/>
    <m/>
    <m/>
    <m/>
    <m/>
    <m/>
    <n v="36508"/>
    <m/>
    <m/>
    <m/>
    <n v="36064"/>
    <n v="0.98783828202037904"/>
    <m/>
    <n v="29.76"/>
    <m/>
    <m/>
    <n v="1073.2646400000001"/>
  </r>
  <r>
    <s v="Johnnie Walker"/>
    <x v="16"/>
    <d v="2017-11-01T00:00:00"/>
    <d v="2017-12-31T00:00:00"/>
    <x v="0"/>
    <x v="1"/>
    <m/>
    <s v="NFA_30_Citizenship_Social_Digital_Hulu"/>
    <m/>
    <m/>
    <m/>
    <x v="1"/>
    <m/>
    <m/>
    <m/>
    <m/>
    <n v="37902"/>
    <m/>
    <m/>
    <n v="11"/>
    <n v="2.9305981084321302E-4"/>
    <m/>
    <m/>
    <m/>
    <m/>
    <m/>
    <m/>
    <n v="37902"/>
    <m/>
    <m/>
    <m/>
    <n v="37535"/>
    <n v="0.9903171336604929"/>
    <m/>
    <n v="29.76"/>
    <m/>
    <m/>
    <n v="1117.0416"/>
  </r>
  <r>
    <s v="Johnnie Walker"/>
    <x v="17"/>
    <d v="2017-11-01T00:00:00"/>
    <d v="2017-12-31T00:00:00"/>
    <x v="0"/>
    <x v="1"/>
    <m/>
    <s v="NFA_30_Citizenship_Social_Digital_Hulu"/>
    <m/>
    <m/>
    <m/>
    <x v="1"/>
    <m/>
    <m/>
    <m/>
    <m/>
    <n v="37454"/>
    <m/>
    <m/>
    <n v="4"/>
    <n v="1.0803511141120865E-4"/>
    <m/>
    <m/>
    <m/>
    <m/>
    <m/>
    <m/>
    <n v="37454"/>
    <m/>
    <m/>
    <m/>
    <n v="37025"/>
    <n v="0.98854594969829657"/>
    <m/>
    <n v="29.76"/>
    <m/>
    <m/>
    <n v="1101.864"/>
  </r>
  <r>
    <s v="Johnnie Walker"/>
    <x v="18"/>
    <d v="2017-11-01T00:00:00"/>
    <d v="2017-12-31T00:00:00"/>
    <x v="0"/>
    <x v="1"/>
    <m/>
    <s v="NFA_30_Citizenship_Social_Digital_Hulu"/>
    <m/>
    <m/>
    <m/>
    <x v="1"/>
    <m/>
    <m/>
    <m/>
    <m/>
    <n v="37650"/>
    <m/>
    <m/>
    <n v="12"/>
    <n v="3.2251128789507631E-4"/>
    <m/>
    <m/>
    <m/>
    <m/>
    <m/>
    <m/>
    <n v="37650"/>
    <m/>
    <m/>
    <m/>
    <n v="37208"/>
    <n v="0.98826029216467459"/>
    <m/>
    <n v="29.76"/>
    <m/>
    <m/>
    <n v="1107.31008"/>
  </r>
  <r>
    <s v="Johnnie Walker"/>
    <x v="19"/>
    <d v="2017-11-01T00:00:00"/>
    <d v="2017-12-31T00:00:00"/>
    <x v="0"/>
    <x v="0"/>
    <m/>
    <s v="01_VC_JW_NY_E17_0018_THANKSGIVING_15_V4"/>
    <m/>
    <m/>
    <m/>
    <x v="0"/>
    <m/>
    <m/>
    <m/>
    <m/>
    <n v="29107"/>
    <m/>
    <m/>
    <n v="26"/>
    <n v="9.0409625147784968E-4"/>
    <m/>
    <m/>
    <m/>
    <m/>
    <m/>
    <m/>
    <n v="29107"/>
    <m/>
    <m/>
    <m/>
    <n v="28758"/>
    <n v="0.98800975710310235"/>
    <m/>
    <n v="27.05"/>
    <m/>
    <m/>
    <n v="777.90390000000002"/>
  </r>
  <r>
    <s v="Johnnie Walker"/>
    <x v="20"/>
    <d v="2017-11-01T00:00:00"/>
    <d v="2017-12-31T00:00:00"/>
    <x v="0"/>
    <x v="0"/>
    <m/>
    <s v="01_VC_JW_NY_E17_0018_THANKSGIVING_15_V4"/>
    <m/>
    <m/>
    <m/>
    <x v="0"/>
    <m/>
    <m/>
    <m/>
    <m/>
    <n v="27305"/>
    <m/>
    <m/>
    <n v="24"/>
    <n v="8.8994363690299619E-4"/>
    <m/>
    <m/>
    <m/>
    <m/>
    <m/>
    <m/>
    <n v="27305"/>
    <m/>
    <m/>
    <m/>
    <n v="26968"/>
    <n v="0.98765793810657387"/>
    <m/>
    <n v="27.05"/>
    <m/>
    <m/>
    <n v="729.48440000000005"/>
  </r>
  <r>
    <s v="Johnnie Walker"/>
    <x v="21"/>
    <d v="2017-11-01T00:00:00"/>
    <d v="2017-12-31T00:00:00"/>
    <x v="0"/>
    <x v="0"/>
    <m/>
    <s v="01_VC_JW_NY_E17_0018_THANKSGIVING_15_V4"/>
    <m/>
    <m/>
    <m/>
    <x v="0"/>
    <m/>
    <m/>
    <m/>
    <m/>
    <n v="28536"/>
    <m/>
    <m/>
    <n v="33"/>
    <n v="1.17096018735363E-3"/>
    <m/>
    <m/>
    <m/>
    <m/>
    <m/>
    <m/>
    <n v="28536"/>
    <m/>
    <m/>
    <m/>
    <n v="28182"/>
    <n v="0.98759461732548359"/>
    <m/>
    <n v="27.05"/>
    <m/>
    <m/>
    <n v="762.32309999999995"/>
  </r>
  <r>
    <s v="Johnnie Walker"/>
    <x v="22"/>
    <d v="2017-11-01T00:00:00"/>
    <d v="2017-12-31T00:00:00"/>
    <x v="0"/>
    <x v="0"/>
    <m/>
    <s v="01_VC_JW_NY_E17_0018_THANKSGIVING_15_V4"/>
    <m/>
    <m/>
    <m/>
    <x v="0"/>
    <m/>
    <m/>
    <m/>
    <m/>
    <n v="28438"/>
    <m/>
    <m/>
    <n v="26"/>
    <n v="9.2926837985632079E-4"/>
    <m/>
    <m/>
    <m/>
    <m/>
    <m/>
    <m/>
    <n v="28438"/>
    <m/>
    <m/>
    <m/>
    <n v="27979"/>
    <n v="0.98385962444616359"/>
    <m/>
    <n v="27.05"/>
    <m/>
    <m/>
    <n v="756.83195000000012"/>
  </r>
  <r>
    <s v="Johnnie Walker"/>
    <x v="23"/>
    <d v="2017-11-01T00:00:00"/>
    <d v="2017-12-31T00:00:00"/>
    <x v="0"/>
    <x v="0"/>
    <m/>
    <s v="01_VC_JW_NY_E17_0018_THANKSGIVING_15_V4"/>
    <m/>
    <m/>
    <m/>
    <x v="0"/>
    <m/>
    <m/>
    <m/>
    <m/>
    <n v="25409"/>
    <m/>
    <m/>
    <n v="23"/>
    <n v="9.1677295918367351E-4"/>
    <m/>
    <m/>
    <m/>
    <m/>
    <m/>
    <m/>
    <n v="25409"/>
    <m/>
    <m/>
    <m/>
    <n v="25088"/>
    <n v="0.98736668109724901"/>
    <m/>
    <n v="27.05"/>
    <m/>
    <m/>
    <n v="678.63040000000001"/>
  </r>
  <r>
    <s v="Johnnie Walker"/>
    <x v="24"/>
    <d v="2017-11-01T00:00:00"/>
    <d v="2017-12-31T00:00:00"/>
    <x v="0"/>
    <x v="0"/>
    <m/>
    <s v="01_VC_JW_NY_E17_0018_THANKSGIVING_15_V4"/>
    <m/>
    <m/>
    <m/>
    <x v="0"/>
    <m/>
    <m/>
    <m/>
    <m/>
    <n v="30425"/>
    <m/>
    <m/>
    <n v="29"/>
    <n v="9.6721475502784915E-4"/>
    <m/>
    <m/>
    <m/>
    <m/>
    <m/>
    <m/>
    <n v="30425"/>
    <m/>
    <m/>
    <m/>
    <n v="29983"/>
    <n v="0.98547247329498766"/>
    <m/>
    <n v="27.05"/>
    <m/>
    <m/>
    <n v="811.04015000000004"/>
  </r>
  <r>
    <s v="Johnnie Walker"/>
    <x v="25"/>
    <d v="2017-11-01T00:00:00"/>
    <d v="2017-12-31T00:00:00"/>
    <x v="0"/>
    <x v="0"/>
    <m/>
    <s v="01_VC_JW_NY_E17_0018_THANKSGIVING_15_V4"/>
    <m/>
    <m/>
    <m/>
    <x v="0"/>
    <m/>
    <m/>
    <m/>
    <m/>
    <n v="31906"/>
    <m/>
    <m/>
    <n v="25"/>
    <n v="7.9179071387850764E-4"/>
    <m/>
    <m/>
    <m/>
    <m/>
    <m/>
    <m/>
    <n v="31906"/>
    <m/>
    <m/>
    <m/>
    <n v="31574"/>
    <n v="0.98959443364884347"/>
    <m/>
    <n v="27.05"/>
    <m/>
    <m/>
    <n v="854.07670000000007"/>
  </r>
  <r>
    <s v="Johnnie Walker"/>
    <x v="19"/>
    <d v="2017-11-01T00:00:00"/>
    <d v="2017-12-31T00:00:00"/>
    <x v="0"/>
    <x v="1"/>
    <m/>
    <s v="NFA_30_Citizenship_Social_Digital_Hulu"/>
    <m/>
    <m/>
    <m/>
    <x v="1"/>
    <m/>
    <m/>
    <m/>
    <m/>
    <n v="36893"/>
    <m/>
    <m/>
    <n v="17"/>
    <n v="4.6593213835443729E-4"/>
    <m/>
    <m/>
    <m/>
    <m/>
    <m/>
    <m/>
    <n v="36893"/>
    <m/>
    <m/>
    <m/>
    <n v="36486"/>
    <n v="0.98896809692895671"/>
    <m/>
    <n v="29.76"/>
    <m/>
    <m/>
    <n v="1085.8233600000001"/>
  </r>
  <r>
    <s v="Johnnie Walker"/>
    <x v="20"/>
    <d v="2017-11-01T00:00:00"/>
    <d v="2017-12-31T00:00:00"/>
    <x v="0"/>
    <x v="1"/>
    <m/>
    <s v="NFA_30_Citizenship_Social_Digital_Hulu"/>
    <m/>
    <m/>
    <m/>
    <x v="1"/>
    <m/>
    <m/>
    <m/>
    <m/>
    <n v="37463"/>
    <m/>
    <m/>
    <n v="18"/>
    <n v="4.8593488472544681E-4"/>
    <m/>
    <m/>
    <m/>
    <m/>
    <m/>
    <m/>
    <n v="37463"/>
    <m/>
    <m/>
    <m/>
    <n v="37042"/>
    <n v="0.98876224541547664"/>
    <m/>
    <n v="29.76"/>
    <m/>
    <m/>
    <n v="1102.3699200000001"/>
  </r>
  <r>
    <s v="Johnnie Walker"/>
    <x v="21"/>
    <d v="2017-11-01T00:00:00"/>
    <d v="2017-12-31T00:00:00"/>
    <x v="0"/>
    <x v="1"/>
    <m/>
    <s v="NFA_30_Citizenship_Social_Digital_Hulu"/>
    <m/>
    <m/>
    <m/>
    <x v="1"/>
    <m/>
    <m/>
    <m/>
    <m/>
    <n v="37102"/>
    <m/>
    <m/>
    <n v="17"/>
    <n v="4.6322788086868851E-4"/>
    <m/>
    <m/>
    <m/>
    <m/>
    <m/>
    <m/>
    <n v="37102"/>
    <m/>
    <m/>
    <m/>
    <n v="36699"/>
    <n v="0.98913805185704273"/>
    <m/>
    <n v="29.76"/>
    <m/>
    <m/>
    <n v="1092.1622399999999"/>
  </r>
  <r>
    <s v="Johnnie Walker"/>
    <x v="22"/>
    <d v="2017-11-01T00:00:00"/>
    <d v="2017-12-31T00:00:00"/>
    <x v="0"/>
    <x v="1"/>
    <m/>
    <s v="NFA_30_Citizenship_Social_Digital_Hulu"/>
    <m/>
    <m/>
    <m/>
    <x v="1"/>
    <m/>
    <m/>
    <m/>
    <m/>
    <n v="37303"/>
    <m/>
    <m/>
    <n v="12"/>
    <n v="3.2550317365594313E-4"/>
    <m/>
    <m/>
    <m/>
    <m/>
    <m/>
    <m/>
    <n v="37303"/>
    <m/>
    <m/>
    <m/>
    <n v="36866"/>
    <n v="0.98828512452081607"/>
    <m/>
    <n v="29.76"/>
    <m/>
    <m/>
    <n v="1097.1321600000001"/>
  </r>
  <r>
    <s v="Johnnie Walker"/>
    <x v="23"/>
    <d v="2017-11-01T00:00:00"/>
    <d v="2017-12-31T00:00:00"/>
    <x v="0"/>
    <x v="1"/>
    <m/>
    <s v="NFA_30_Citizenship_Social_Digital_Hulu"/>
    <m/>
    <m/>
    <m/>
    <x v="1"/>
    <m/>
    <m/>
    <m/>
    <m/>
    <n v="37248"/>
    <m/>
    <m/>
    <n v="3"/>
    <n v="8.1468607429936997E-5"/>
    <m/>
    <m/>
    <m/>
    <m/>
    <m/>
    <m/>
    <n v="37248"/>
    <m/>
    <m/>
    <m/>
    <n v="36824"/>
    <n v="0.98861683848797255"/>
    <m/>
    <n v="29.76"/>
    <m/>
    <m/>
    <n v="1095.8822399999999"/>
  </r>
  <r>
    <s v="Johnnie Walker"/>
    <x v="24"/>
    <d v="2017-11-01T00:00:00"/>
    <d v="2017-12-31T00:00:00"/>
    <x v="0"/>
    <x v="1"/>
    <m/>
    <s v="NFA_30_Citizenship_Social_Digital_Hulu"/>
    <m/>
    <m/>
    <m/>
    <x v="1"/>
    <m/>
    <m/>
    <m/>
    <m/>
    <n v="37439"/>
    <m/>
    <m/>
    <n v="8"/>
    <n v="2.1617531818304646E-4"/>
    <m/>
    <m/>
    <m/>
    <m/>
    <m/>
    <m/>
    <n v="37439"/>
    <m/>
    <m/>
    <m/>
    <n v="37007"/>
    <n v="0.98846123026790245"/>
    <m/>
    <n v="29.76"/>
    <m/>
    <m/>
    <n v="1101.3283200000001"/>
  </r>
  <r>
    <s v="Johnnie Walker"/>
    <x v="25"/>
    <d v="2017-11-01T00:00:00"/>
    <d v="2017-12-31T00:00:00"/>
    <x v="0"/>
    <x v="1"/>
    <m/>
    <s v="NFA_30_Citizenship_Social_Digital_Hulu"/>
    <m/>
    <m/>
    <m/>
    <x v="1"/>
    <m/>
    <m/>
    <m/>
    <m/>
    <n v="37350"/>
    <m/>
    <m/>
    <n v="5"/>
    <n v="1.3522650439486139E-4"/>
    <m/>
    <m/>
    <m/>
    <m/>
    <m/>
    <m/>
    <n v="37350"/>
    <m/>
    <m/>
    <m/>
    <n v="36975"/>
    <n v="0.98995983935742971"/>
    <m/>
    <n v="29.76"/>
    <m/>
    <m/>
    <n v="1100.376"/>
  </r>
  <r>
    <s v="Johnnie Walker"/>
    <x v="26"/>
    <d v="2017-11-01T00:00:00"/>
    <d v="2017-12-31T00:00:00"/>
    <x v="0"/>
    <x v="0"/>
    <m/>
    <s v="01_VC_JW_NY_E17_0018_THANKSGIVING_15_V4"/>
    <m/>
    <m/>
    <m/>
    <x v="0"/>
    <m/>
    <m/>
    <m/>
    <m/>
    <n v="23909"/>
    <m/>
    <m/>
    <n v="24"/>
    <n v="1.0188054506091607E-3"/>
    <m/>
    <m/>
    <m/>
    <m/>
    <m/>
    <m/>
    <n v="23909"/>
    <m/>
    <m/>
    <m/>
    <n v="23557"/>
    <n v="0.98527751056087665"/>
    <m/>
    <n v="27.05"/>
    <m/>
    <m/>
    <n v="637.21685000000002"/>
  </r>
  <r>
    <s v="Johnnie Walker"/>
    <x v="27"/>
    <d v="2017-11-01T00:00:00"/>
    <d v="2017-12-31T00:00:00"/>
    <x v="0"/>
    <x v="0"/>
    <m/>
    <s v="01_VC_JW_NY_E17_0018_THANKSGIVING_15_V4"/>
    <m/>
    <m/>
    <m/>
    <x v="0"/>
    <m/>
    <m/>
    <m/>
    <m/>
    <n v="28020"/>
    <m/>
    <m/>
    <n v="24"/>
    <n v="8.7171291587970364E-4"/>
    <m/>
    <m/>
    <m/>
    <m/>
    <m/>
    <m/>
    <n v="28020"/>
    <m/>
    <m/>
    <m/>
    <n v="27532"/>
    <n v="0.98258386866523917"/>
    <m/>
    <n v="27.05"/>
    <m/>
    <m/>
    <n v="744.74059999999997"/>
  </r>
  <r>
    <s v="Johnnie Walker"/>
    <x v="28"/>
    <d v="2017-11-01T00:00:00"/>
    <d v="2017-12-31T00:00:00"/>
    <x v="0"/>
    <x v="0"/>
    <m/>
    <s v="01_VC_JW_NY_E17_0018_THANKSGIVING_15_V4"/>
    <m/>
    <m/>
    <m/>
    <x v="0"/>
    <m/>
    <m/>
    <m/>
    <m/>
    <n v="26273"/>
    <m/>
    <m/>
    <n v="10"/>
    <n v="3.8586201574317022E-4"/>
    <m/>
    <m/>
    <m/>
    <m/>
    <m/>
    <m/>
    <n v="26273"/>
    <m/>
    <m/>
    <m/>
    <n v="25916"/>
    <n v="0.9864119057587637"/>
    <m/>
    <n v="27.05"/>
    <m/>
    <m/>
    <n v="701.02780000000007"/>
  </r>
  <r>
    <s v="Johnnie Walker"/>
    <x v="29"/>
    <d v="2017-11-01T00:00:00"/>
    <d v="2017-12-31T00:00:00"/>
    <x v="0"/>
    <x v="0"/>
    <m/>
    <s v="01_VC_JW_NY_E17_0018_THANKSGIVING_15_V4"/>
    <m/>
    <m/>
    <m/>
    <x v="0"/>
    <m/>
    <m/>
    <m/>
    <m/>
    <n v="26559"/>
    <m/>
    <m/>
    <n v="23"/>
    <n v="8.7987758224942613E-4"/>
    <m/>
    <m/>
    <m/>
    <m/>
    <m/>
    <m/>
    <n v="26559"/>
    <m/>
    <m/>
    <m/>
    <n v="26140"/>
    <n v="0.98422380360706352"/>
    <m/>
    <n v="27.05"/>
    <m/>
    <m/>
    <n v="707.08699999999999"/>
  </r>
  <r>
    <s v="Johnnie Walker"/>
    <x v="30"/>
    <d v="2017-11-01T00:00:00"/>
    <d v="2017-12-31T00:00:00"/>
    <x v="0"/>
    <x v="0"/>
    <m/>
    <s v="01_VC_JW_NY_E17_0018_THANKSGIVING_15_V4"/>
    <m/>
    <m/>
    <m/>
    <x v="0"/>
    <m/>
    <m/>
    <m/>
    <m/>
    <n v="30026"/>
    <m/>
    <m/>
    <n v="20"/>
    <n v="6.7376364371378526E-4"/>
    <m/>
    <m/>
    <m/>
    <m/>
    <m/>
    <m/>
    <n v="30026"/>
    <m/>
    <m/>
    <m/>
    <n v="29684"/>
    <n v="0.98860987144474788"/>
    <m/>
    <n v="27.05"/>
    <m/>
    <m/>
    <n v="802.95220000000006"/>
  </r>
  <r>
    <s v="Johnnie Walker"/>
    <x v="31"/>
    <d v="2017-11-01T00:00:00"/>
    <d v="2017-12-31T00:00:00"/>
    <x v="0"/>
    <x v="0"/>
    <m/>
    <s v="01_VC_JW_NY_E17_0018_THANKSGIVING_15_V4"/>
    <m/>
    <m/>
    <m/>
    <x v="0"/>
    <m/>
    <m/>
    <m/>
    <m/>
    <n v="35132"/>
    <m/>
    <m/>
    <n v="15"/>
    <n v="4.3092303714556581E-4"/>
    <m/>
    <m/>
    <m/>
    <m/>
    <m/>
    <m/>
    <n v="35132"/>
    <m/>
    <m/>
    <m/>
    <n v="34809"/>
    <n v="0.99080610269839464"/>
    <m/>
    <n v="27.05"/>
    <m/>
    <m/>
    <n v="941.58345000000008"/>
  </r>
  <r>
    <s v="Johnnie Walker"/>
    <x v="32"/>
    <d v="2017-11-01T00:00:00"/>
    <d v="2017-12-31T00:00:00"/>
    <x v="0"/>
    <x v="0"/>
    <m/>
    <s v="01_VC_JW_NY_E17_0018_THANKSGIVING_15_V4"/>
    <m/>
    <m/>
    <m/>
    <x v="0"/>
    <m/>
    <m/>
    <m/>
    <m/>
    <n v="35674"/>
    <m/>
    <m/>
    <n v="15"/>
    <n v="4.2447223951553567E-4"/>
    <m/>
    <m/>
    <m/>
    <m/>
    <m/>
    <m/>
    <n v="35674"/>
    <m/>
    <m/>
    <m/>
    <n v="35338"/>
    <n v="0.9905813757918932"/>
    <m/>
    <n v="27.05"/>
    <m/>
    <m/>
    <n v="955.89290000000005"/>
  </r>
  <r>
    <s v="Johnnie Walker"/>
    <x v="26"/>
    <d v="2017-11-01T00:00:00"/>
    <d v="2017-12-31T00:00:00"/>
    <x v="0"/>
    <x v="1"/>
    <m/>
    <s v="NFA_30_Citizenship_Social_Digital_Hulu"/>
    <m/>
    <m/>
    <m/>
    <x v="1"/>
    <m/>
    <m/>
    <m/>
    <m/>
    <n v="37414"/>
    <m/>
    <m/>
    <n v="10"/>
    <n v="2.7003672499459927E-4"/>
    <m/>
    <m/>
    <m/>
    <m/>
    <m/>
    <m/>
    <n v="37414"/>
    <m/>
    <m/>
    <m/>
    <n v="37032"/>
    <n v="0.98978991821243389"/>
    <m/>
    <n v="29.76"/>
    <m/>
    <m/>
    <n v="1102.07232"/>
  </r>
  <r>
    <s v="Johnnie Walker"/>
    <x v="27"/>
    <d v="2017-11-01T00:00:00"/>
    <d v="2017-12-31T00:00:00"/>
    <x v="0"/>
    <x v="1"/>
    <m/>
    <s v="NFA_30_Citizenship_Social_Digital_Hulu"/>
    <m/>
    <m/>
    <m/>
    <x v="1"/>
    <m/>
    <m/>
    <m/>
    <m/>
    <n v="36862"/>
    <m/>
    <m/>
    <n v="0"/>
    <n v="0"/>
    <m/>
    <m/>
    <m/>
    <m/>
    <m/>
    <m/>
    <n v="36862"/>
    <m/>
    <m/>
    <m/>
    <n v="36527"/>
    <n v="0.99091205034995389"/>
    <m/>
    <n v="29.76"/>
    <m/>
    <m/>
    <n v="1087.0435199999999"/>
  </r>
  <r>
    <s v="Johnnie Walker"/>
    <x v="28"/>
    <d v="2017-11-01T00:00:00"/>
    <d v="2017-12-31T00:00:00"/>
    <x v="0"/>
    <x v="1"/>
    <m/>
    <s v="NFA_30_Citizenship_Social_Digital_Hulu"/>
    <m/>
    <m/>
    <m/>
    <x v="1"/>
    <m/>
    <m/>
    <m/>
    <m/>
    <n v="37464"/>
    <m/>
    <m/>
    <n v="9"/>
    <n v="2.4299368216426374E-4"/>
    <m/>
    <m/>
    <m/>
    <m/>
    <m/>
    <m/>
    <n v="37464"/>
    <m/>
    <m/>
    <m/>
    <n v="37038"/>
    <n v="0.9886290839205637"/>
    <m/>
    <n v="29.76"/>
    <m/>
    <m/>
    <n v="1102.2508800000001"/>
  </r>
  <r>
    <s v="Johnnie Walker"/>
    <x v="29"/>
    <d v="2017-11-01T00:00:00"/>
    <d v="2017-12-31T00:00:00"/>
    <x v="0"/>
    <x v="1"/>
    <m/>
    <s v="NFA_30_Citizenship_Social_Digital_Hulu"/>
    <m/>
    <m/>
    <m/>
    <x v="1"/>
    <m/>
    <m/>
    <m/>
    <m/>
    <n v="37227"/>
    <m/>
    <m/>
    <n v="8"/>
    <n v="2.1744448370525401E-4"/>
    <m/>
    <m/>
    <m/>
    <m/>
    <m/>
    <m/>
    <n v="37227"/>
    <m/>
    <m/>
    <m/>
    <n v="36791"/>
    <n v="0.98828807048647482"/>
    <m/>
    <n v="29.76"/>
    <m/>
    <m/>
    <n v="1094.9001600000001"/>
  </r>
  <r>
    <s v="Johnnie Walker"/>
    <x v="30"/>
    <d v="2017-11-01T00:00:00"/>
    <d v="2017-12-31T00:00:00"/>
    <x v="0"/>
    <x v="1"/>
    <m/>
    <s v="NFA_30_Citizenship_Social_Digital_Hulu"/>
    <m/>
    <m/>
    <m/>
    <x v="1"/>
    <m/>
    <m/>
    <m/>
    <m/>
    <n v="37821"/>
    <m/>
    <m/>
    <n v="12"/>
    <n v="3.208813541193144E-4"/>
    <m/>
    <m/>
    <m/>
    <m/>
    <m/>
    <m/>
    <n v="37821"/>
    <m/>
    <m/>
    <m/>
    <n v="37397"/>
    <n v="0.98878929695142914"/>
    <m/>
    <n v="29.76"/>
    <m/>
    <m/>
    <n v="1112.93472"/>
  </r>
  <r>
    <s v="Johnnie Walker"/>
    <x v="31"/>
    <d v="2017-11-01T00:00:00"/>
    <d v="2017-12-31T00:00:00"/>
    <x v="0"/>
    <x v="1"/>
    <m/>
    <s v="NFA_30_Citizenship_Social_Digital_Hulu"/>
    <m/>
    <m/>
    <m/>
    <x v="1"/>
    <m/>
    <m/>
    <m/>
    <m/>
    <n v="36982"/>
    <m/>
    <m/>
    <n v="16"/>
    <n v="4.3665738769717809E-4"/>
    <m/>
    <m/>
    <m/>
    <m/>
    <m/>
    <m/>
    <n v="36982"/>
    <m/>
    <m/>
    <m/>
    <n v="36642"/>
    <n v="0.99080633821859287"/>
    <m/>
    <n v="29.76"/>
    <m/>
    <m/>
    <n v="1090.4659200000001"/>
  </r>
  <r>
    <s v="Johnnie Walker"/>
    <x v="32"/>
    <d v="2017-11-01T00:00:00"/>
    <d v="2017-12-31T00:00:00"/>
    <x v="0"/>
    <x v="1"/>
    <m/>
    <s v="NFA_30_Citizenship_Social_Digital_Hulu"/>
    <m/>
    <m/>
    <m/>
    <x v="1"/>
    <m/>
    <m/>
    <m/>
    <m/>
    <n v="38965"/>
    <m/>
    <m/>
    <n v="7"/>
    <n v="1.8093933362628274E-4"/>
    <m/>
    <m/>
    <m/>
    <m/>
    <m/>
    <m/>
    <n v="38965"/>
    <m/>
    <m/>
    <m/>
    <n v="38687"/>
    <n v="0.99286539201847812"/>
    <m/>
    <n v="29.76"/>
    <m/>
    <m/>
    <n v="1151.3251200000002"/>
  </r>
  <r>
    <s v="Johnnie Walker"/>
    <x v="33"/>
    <d v="2017-11-01T00:00:00"/>
    <d v="2017-12-31T00:00:00"/>
    <x v="0"/>
    <x v="0"/>
    <m/>
    <s v="01_VC_JW_NY_E17_0018_THANKSGIVING_15_V4"/>
    <m/>
    <m/>
    <m/>
    <x v="0"/>
    <m/>
    <m/>
    <m/>
    <m/>
    <n v="31241"/>
    <m/>
    <m/>
    <n v="25"/>
    <n v="8.100576761065388E-4"/>
    <m/>
    <m/>
    <m/>
    <m/>
    <m/>
    <m/>
    <n v="31241"/>
    <m/>
    <m/>
    <m/>
    <n v="30862"/>
    <n v="0.9878685061297654"/>
    <m/>
    <n v="27.05"/>
    <m/>
    <m/>
    <n v="834.81709999999998"/>
  </r>
  <r>
    <s v="Johnnie Walker"/>
    <x v="34"/>
    <d v="2017-11-01T00:00:00"/>
    <d v="2017-12-31T00:00:00"/>
    <x v="0"/>
    <x v="0"/>
    <m/>
    <s v="01_VC_JW_NY_E17_0018_THANKSGIVING_15_V4"/>
    <m/>
    <m/>
    <m/>
    <x v="0"/>
    <m/>
    <m/>
    <m/>
    <m/>
    <n v="33273"/>
    <m/>
    <m/>
    <n v="36"/>
    <n v="1.0969589859223597E-3"/>
    <m/>
    <m/>
    <m/>
    <m/>
    <m/>
    <m/>
    <n v="33273"/>
    <m/>
    <m/>
    <m/>
    <n v="32818"/>
    <n v="0.98632524870014726"/>
    <m/>
    <n v="27.05"/>
    <m/>
    <m/>
    <n v="887.7269"/>
  </r>
  <r>
    <s v="Johnnie Walker"/>
    <x v="35"/>
    <d v="2017-11-01T00:00:00"/>
    <d v="2017-12-31T00:00:00"/>
    <x v="0"/>
    <x v="0"/>
    <m/>
    <s v="01_VC_JW_NY_E17_0018_THANKSGIVING_15_V4"/>
    <m/>
    <m/>
    <m/>
    <x v="0"/>
    <m/>
    <m/>
    <m/>
    <m/>
    <n v="24724"/>
    <m/>
    <m/>
    <n v="18"/>
    <n v="7.368291784354661E-4"/>
    <m/>
    <m/>
    <m/>
    <m/>
    <m/>
    <m/>
    <n v="24724"/>
    <m/>
    <m/>
    <m/>
    <n v="24429"/>
    <n v="0.98806827374211292"/>
    <m/>
    <n v="27.05"/>
    <m/>
    <m/>
    <n v="660.80445000000009"/>
  </r>
  <r>
    <s v="Johnnie Walker"/>
    <x v="36"/>
    <d v="2017-11-01T00:00:00"/>
    <d v="2017-12-31T00:00:00"/>
    <x v="0"/>
    <x v="0"/>
    <m/>
    <s v="01_VC_JW_NY_E17_0018_THANKSGIVING_15_V4"/>
    <m/>
    <m/>
    <m/>
    <x v="0"/>
    <m/>
    <m/>
    <m/>
    <m/>
    <n v="24526"/>
    <m/>
    <m/>
    <n v="20"/>
    <n v="8.2634384167251998E-4"/>
    <m/>
    <m/>
    <m/>
    <m/>
    <m/>
    <m/>
    <n v="24526"/>
    <m/>
    <m/>
    <m/>
    <n v="24203"/>
    <n v="0.98683030253608417"/>
    <m/>
    <n v="27.05"/>
    <m/>
    <m/>
    <n v="654.69114999999999"/>
  </r>
  <r>
    <s v="Johnnie Walker"/>
    <x v="37"/>
    <d v="2017-11-01T00:00:00"/>
    <d v="2017-12-31T00:00:00"/>
    <x v="0"/>
    <x v="0"/>
    <m/>
    <s v="01_VC_JW_NY_E17_0018_THANKSGIVING_15_V4"/>
    <m/>
    <m/>
    <m/>
    <x v="0"/>
    <m/>
    <m/>
    <m/>
    <m/>
    <n v="19765"/>
    <m/>
    <m/>
    <n v="16"/>
    <n v="8.2177709296353367E-4"/>
    <m/>
    <m/>
    <m/>
    <m/>
    <m/>
    <m/>
    <n v="19765"/>
    <m/>
    <m/>
    <m/>
    <n v="19470"/>
    <n v="0.9850746268656716"/>
    <m/>
    <n v="27.05"/>
    <m/>
    <m/>
    <n v="526.6635"/>
  </r>
  <r>
    <s v="Johnnie Walker"/>
    <x v="38"/>
    <d v="2017-11-01T00:00:00"/>
    <d v="2017-12-31T00:00:00"/>
    <x v="0"/>
    <x v="0"/>
    <m/>
    <s v="01_VC_JW_NY_E17_0018_THANKSGIVING_15_V4"/>
    <m/>
    <m/>
    <m/>
    <x v="0"/>
    <m/>
    <m/>
    <m/>
    <m/>
    <n v="27543"/>
    <m/>
    <m/>
    <n v="27"/>
    <n v="9.9542840289042916E-4"/>
    <m/>
    <m/>
    <m/>
    <m/>
    <m/>
    <m/>
    <n v="27543"/>
    <m/>
    <m/>
    <m/>
    <n v="27124"/>
    <n v="0.9847874233017464"/>
    <m/>
    <n v="27.05"/>
    <m/>
    <m/>
    <n v="733.70420000000001"/>
  </r>
  <r>
    <s v="Johnnie Walker"/>
    <x v="39"/>
    <d v="2017-11-01T00:00:00"/>
    <d v="2017-12-31T00:00:00"/>
    <x v="0"/>
    <x v="0"/>
    <m/>
    <s v="01_VC_JW_NY_E17_0018_THANKSGIVING_15_V4"/>
    <m/>
    <m/>
    <m/>
    <x v="0"/>
    <m/>
    <m/>
    <m/>
    <m/>
    <n v="26036"/>
    <m/>
    <m/>
    <n v="34"/>
    <n v="1.327191818252791E-3"/>
    <m/>
    <m/>
    <m/>
    <m/>
    <m/>
    <m/>
    <n v="26036"/>
    <m/>
    <m/>
    <m/>
    <n v="25618"/>
    <n v="0.98394530649869416"/>
    <m/>
    <n v="27.05"/>
    <m/>
    <m/>
    <n v="692.96690000000001"/>
  </r>
  <r>
    <s v="Johnnie Walker"/>
    <x v="37"/>
    <d v="2017-11-01T00:00:00"/>
    <d v="2017-12-31T00:00:00"/>
    <x v="0"/>
    <x v="2"/>
    <m/>
    <s v="01_VC_StepRightUp_30_Digital_US_Hulu"/>
    <m/>
    <m/>
    <m/>
    <x v="1"/>
    <m/>
    <m/>
    <m/>
    <m/>
    <n v="4322"/>
    <m/>
    <m/>
    <n v="3"/>
    <n v="7.0588235294117652E-4"/>
    <m/>
    <m/>
    <m/>
    <m/>
    <m/>
    <m/>
    <n v="4322"/>
    <m/>
    <m/>
    <m/>
    <n v="4250"/>
    <n v="0.983341045812124"/>
    <m/>
    <n v="29.76"/>
    <m/>
    <m/>
    <n v="126.48"/>
  </r>
  <r>
    <s v="Johnnie Walker"/>
    <x v="38"/>
    <d v="2017-11-01T00:00:00"/>
    <d v="2017-12-31T00:00:00"/>
    <x v="0"/>
    <x v="2"/>
    <m/>
    <s v="01_VC_StepRightUp_30_Digital_US_Hulu"/>
    <m/>
    <m/>
    <m/>
    <x v="1"/>
    <m/>
    <m/>
    <m/>
    <m/>
    <n v="34529"/>
    <m/>
    <m/>
    <n v="6"/>
    <n v="1.755669348939283E-4"/>
    <m/>
    <m/>
    <m/>
    <m/>
    <m/>
    <m/>
    <n v="34529"/>
    <m/>
    <m/>
    <m/>
    <n v="34175"/>
    <n v="0.98974774826957046"/>
    <m/>
    <n v="29.76"/>
    <m/>
    <m/>
    <n v="1017.048"/>
  </r>
  <r>
    <s v="Johnnie Walker"/>
    <x v="39"/>
    <d v="2017-11-01T00:00:00"/>
    <d v="2017-12-31T00:00:00"/>
    <x v="0"/>
    <x v="2"/>
    <m/>
    <s v="01_VC_StepRightUp_30_Digital_US_Hulu"/>
    <m/>
    <m/>
    <m/>
    <x v="1"/>
    <m/>
    <m/>
    <m/>
    <m/>
    <n v="37171"/>
    <m/>
    <m/>
    <n v="18"/>
    <n v="4.8940971750183529E-4"/>
    <m/>
    <m/>
    <m/>
    <m/>
    <m/>
    <m/>
    <n v="37171"/>
    <m/>
    <m/>
    <m/>
    <n v="36779"/>
    <n v="0.98945414435985046"/>
    <m/>
    <n v="29.76"/>
    <m/>
    <m/>
    <n v="1094.54304"/>
  </r>
  <r>
    <s v="Johnnie Walker"/>
    <x v="33"/>
    <d v="2017-11-01T00:00:00"/>
    <d v="2017-12-31T00:00:00"/>
    <x v="0"/>
    <x v="2"/>
    <m/>
    <s v="NFA_30_Citizenship_Social_Digital_Hulu"/>
    <m/>
    <m/>
    <m/>
    <x v="1"/>
    <m/>
    <m/>
    <m/>
    <m/>
    <n v="43417"/>
    <m/>
    <m/>
    <n v="15"/>
    <n v="3.4842396227729902E-4"/>
    <m/>
    <m/>
    <m/>
    <m/>
    <m/>
    <m/>
    <n v="43417"/>
    <m/>
    <m/>
    <m/>
    <n v="43051"/>
    <n v="0.991570122302324"/>
    <m/>
    <n v="29.76"/>
    <m/>
    <m/>
    <n v="1281.19776"/>
  </r>
  <r>
    <s v="Johnnie Walker"/>
    <x v="34"/>
    <d v="2017-11-01T00:00:00"/>
    <d v="2017-12-31T00:00:00"/>
    <x v="0"/>
    <x v="2"/>
    <m/>
    <s v="NFA_30_Citizenship_Social_Digital_Hulu"/>
    <m/>
    <m/>
    <m/>
    <x v="1"/>
    <m/>
    <m/>
    <m/>
    <m/>
    <n v="47748"/>
    <m/>
    <m/>
    <n v="12"/>
    <n v="2.5376416849940786E-4"/>
    <m/>
    <m/>
    <m/>
    <m/>
    <m/>
    <m/>
    <n v="47748"/>
    <m/>
    <m/>
    <m/>
    <n v="47288"/>
    <n v="0.99036608863198461"/>
    <m/>
    <n v="29.76"/>
    <m/>
    <m/>
    <n v="1407.29088"/>
  </r>
  <r>
    <s v="Johnnie Walker"/>
    <x v="35"/>
    <d v="2017-11-01T00:00:00"/>
    <d v="2017-12-31T00:00:00"/>
    <x v="0"/>
    <x v="2"/>
    <m/>
    <s v="NFA_30_Citizenship_Social_Digital_Hulu"/>
    <m/>
    <m/>
    <m/>
    <x v="1"/>
    <m/>
    <m/>
    <m/>
    <m/>
    <n v="18824"/>
    <m/>
    <m/>
    <n v="11"/>
    <n v="5.9305585507871464E-4"/>
    <m/>
    <m/>
    <m/>
    <m/>
    <m/>
    <m/>
    <n v="18824"/>
    <m/>
    <m/>
    <m/>
    <n v="18548"/>
    <n v="0.98533786655333622"/>
    <m/>
    <n v="29.76"/>
    <m/>
    <m/>
    <n v="551.98847999999998"/>
  </r>
  <r>
    <s v="Johnnie Walker"/>
    <x v="36"/>
    <d v="2017-11-01T00:00:00"/>
    <d v="2017-12-31T00:00:00"/>
    <x v="0"/>
    <x v="2"/>
    <m/>
    <s v="NFA_30_Citizenship_Social_Digital_Hulu"/>
    <m/>
    <m/>
    <m/>
    <x v="1"/>
    <m/>
    <m/>
    <m/>
    <m/>
    <n v="37174"/>
    <m/>
    <m/>
    <n v="9"/>
    <n v="2.4475809741372279E-4"/>
    <m/>
    <m/>
    <m/>
    <m/>
    <m/>
    <m/>
    <n v="37174"/>
    <m/>
    <m/>
    <m/>
    <n v="36771"/>
    <n v="0.98915908968633992"/>
    <m/>
    <n v="29.76"/>
    <m/>
    <m/>
    <n v="1094.3049599999999"/>
  </r>
  <r>
    <s v="Johnnie Walker"/>
    <x v="37"/>
    <d v="2017-11-01T00:00:00"/>
    <d v="2017-12-31T00:00:00"/>
    <x v="0"/>
    <x v="2"/>
    <m/>
    <s v="NFA_30_Citizenship_Social_Digital_Hulu"/>
    <m/>
    <m/>
    <m/>
    <x v="1"/>
    <m/>
    <m/>
    <m/>
    <m/>
    <n v="21957"/>
    <m/>
    <m/>
    <n v="4"/>
    <n v="1.8359572221967227E-4"/>
    <m/>
    <m/>
    <m/>
    <m/>
    <m/>
    <m/>
    <n v="21957"/>
    <m/>
    <m/>
    <m/>
    <n v="21787"/>
    <n v="0.99225759438903316"/>
    <m/>
    <n v="29.76"/>
    <m/>
    <m/>
    <n v="648.38112000000001"/>
  </r>
  <r>
    <s v="Johnnie Walker"/>
    <x v="38"/>
    <d v="2017-11-01T00:00:00"/>
    <d v="2017-12-31T00:00:00"/>
    <x v="0"/>
    <x v="2"/>
    <m/>
    <s v="NFA_30_Citizenship_Social_Digital_Hulu"/>
    <m/>
    <m/>
    <m/>
    <x v="1"/>
    <m/>
    <m/>
    <m/>
    <m/>
    <n v="5"/>
    <m/>
    <m/>
    <n v="0"/>
    <n v="0"/>
    <m/>
    <m/>
    <m/>
    <m/>
    <m/>
    <m/>
    <n v="5"/>
    <m/>
    <m/>
    <m/>
    <n v="6"/>
    <n v="1.2"/>
    <m/>
    <n v="29.76"/>
    <m/>
    <m/>
    <n v="0.17856"/>
  </r>
  <r>
    <s v="Johnnie Walker"/>
    <x v="39"/>
    <d v="2017-11-01T00:00:00"/>
    <d v="2017-12-31T00:00:00"/>
    <x v="0"/>
    <x v="2"/>
    <m/>
    <s v="NFA_30_Citizenship_Social_Digital_Hulu"/>
    <m/>
    <m/>
    <m/>
    <x v="1"/>
    <m/>
    <m/>
    <m/>
    <m/>
    <n v="2"/>
    <m/>
    <m/>
    <n v="0"/>
    <n v="0"/>
    <m/>
    <m/>
    <m/>
    <m/>
    <m/>
    <m/>
    <n v="2"/>
    <m/>
    <m/>
    <m/>
    <n v="2"/>
    <n v="1"/>
    <m/>
    <n v="29.76"/>
    <m/>
    <m/>
    <n v="5.9520000000000003E-2"/>
  </r>
  <r>
    <s v="Johnnie Walker"/>
    <x v="40"/>
    <d v="2017-11-01T00:00:00"/>
    <d v="2017-12-31T00:00:00"/>
    <x v="0"/>
    <x v="0"/>
    <m/>
    <s v="01_VC_JW_NY_E17_0018_THANKSGIVING_15_V4"/>
    <m/>
    <m/>
    <m/>
    <x v="0"/>
    <m/>
    <m/>
    <m/>
    <m/>
    <n v="23560"/>
    <m/>
    <m/>
    <n v="18"/>
    <n v="7.7439339184305622E-4"/>
    <m/>
    <m/>
    <m/>
    <m/>
    <m/>
    <m/>
    <n v="23560"/>
    <m/>
    <m/>
    <m/>
    <n v="23244"/>
    <n v="0.98658743633276735"/>
    <m/>
    <n v="27.05"/>
    <m/>
    <m/>
    <n v="628.75020000000006"/>
  </r>
  <r>
    <s v="Johnnie Walker"/>
    <x v="41"/>
    <d v="2017-11-01T00:00:00"/>
    <d v="2017-12-31T00:00:00"/>
    <x v="0"/>
    <x v="0"/>
    <m/>
    <s v="01_VC_JW_NY_E17_0018_THANKSGIVING_15_V4"/>
    <m/>
    <m/>
    <m/>
    <x v="0"/>
    <m/>
    <m/>
    <m/>
    <m/>
    <n v="52453"/>
    <m/>
    <m/>
    <n v="35"/>
    <n v="6.7464677422463806E-4"/>
    <m/>
    <m/>
    <m/>
    <m/>
    <m/>
    <m/>
    <n v="52453"/>
    <m/>
    <m/>
    <m/>
    <n v="51879"/>
    <n v="0.98905686995977349"/>
    <m/>
    <n v="27.05"/>
    <m/>
    <m/>
    <n v="1403.3269499999999"/>
  </r>
  <r>
    <s v="Johnnie Walker"/>
    <x v="42"/>
    <d v="2017-11-01T00:00:00"/>
    <d v="2017-12-31T00:00:00"/>
    <x v="0"/>
    <x v="0"/>
    <m/>
    <s v="01_VC_JW_NY_E17_0018_THANKSGIVING_15_V4"/>
    <m/>
    <m/>
    <m/>
    <x v="0"/>
    <m/>
    <m/>
    <m/>
    <m/>
    <n v="16907"/>
    <m/>
    <m/>
    <n v="22"/>
    <n v="1.3217976447969237E-3"/>
    <m/>
    <m/>
    <m/>
    <m/>
    <m/>
    <m/>
    <n v="16907"/>
    <m/>
    <m/>
    <m/>
    <n v="16644"/>
    <n v="0.98444431300644708"/>
    <m/>
    <n v="27.05"/>
    <m/>
    <m/>
    <n v="450.22020000000003"/>
  </r>
  <r>
    <s v="Johnnie Walker"/>
    <x v="43"/>
    <d v="2017-11-01T00:00:00"/>
    <d v="2017-12-31T00:00:00"/>
    <x v="0"/>
    <x v="0"/>
    <m/>
    <s v="01_VC_JW_NY_E17_0018_THANKSGIVING_15_V4"/>
    <m/>
    <m/>
    <m/>
    <x v="0"/>
    <m/>
    <m/>
    <m/>
    <m/>
    <n v="20872"/>
    <m/>
    <m/>
    <n v="15"/>
    <n v="7.3235035641050679E-4"/>
    <m/>
    <m/>
    <m/>
    <m/>
    <m/>
    <m/>
    <n v="20872"/>
    <m/>
    <m/>
    <m/>
    <n v="20482"/>
    <n v="0.98131467995400534"/>
    <m/>
    <n v="27.05"/>
    <m/>
    <m/>
    <n v="554.03809999999999"/>
  </r>
  <r>
    <s v="Johnnie Walker"/>
    <x v="44"/>
    <d v="2017-11-01T00:00:00"/>
    <d v="2017-12-31T00:00:00"/>
    <x v="0"/>
    <x v="0"/>
    <m/>
    <s v="01_VC_JW_NY_E17_0018_THANKSGIVING_15_V4"/>
    <m/>
    <m/>
    <m/>
    <x v="0"/>
    <m/>
    <m/>
    <m/>
    <m/>
    <n v="20603"/>
    <m/>
    <m/>
    <n v="8"/>
    <n v="3.9234919077979404E-4"/>
    <m/>
    <m/>
    <m/>
    <m/>
    <m/>
    <m/>
    <n v="20603"/>
    <m/>
    <m/>
    <m/>
    <n v="20390"/>
    <n v="0.98966169975246321"/>
    <m/>
    <n v="27.05"/>
    <m/>
    <m/>
    <n v="551.54949999999997"/>
  </r>
  <r>
    <s v="Johnnie Walker"/>
    <x v="45"/>
    <d v="2017-11-01T00:00:00"/>
    <d v="2017-12-31T00:00:00"/>
    <x v="0"/>
    <x v="0"/>
    <m/>
    <s v="01_VC_JW_NY_E17_0018_THANKSGIVING_15_V4"/>
    <m/>
    <m/>
    <m/>
    <x v="0"/>
    <m/>
    <m/>
    <m/>
    <m/>
    <n v="10"/>
    <m/>
    <m/>
    <n v="0"/>
    <n v="0"/>
    <m/>
    <m/>
    <m/>
    <m/>
    <m/>
    <m/>
    <n v="10"/>
    <m/>
    <m/>
    <m/>
    <n v="10"/>
    <n v="1"/>
    <m/>
    <n v="27.05"/>
    <m/>
    <m/>
    <n v="0.27050000000000002"/>
  </r>
  <r>
    <s v="Johnnie Walker"/>
    <x v="44"/>
    <d v="2017-11-01T00:00:00"/>
    <d v="2017-12-31T00:00:00"/>
    <x v="0"/>
    <x v="0"/>
    <m/>
    <s v="01_VC_JW_NY_E17_0018_WEDDING_HERO_30_V5"/>
    <m/>
    <m/>
    <m/>
    <x v="0"/>
    <m/>
    <m/>
    <m/>
    <m/>
    <n v="6685"/>
    <m/>
    <m/>
    <n v="5"/>
    <n v="7.6034063260340637E-4"/>
    <m/>
    <m/>
    <m/>
    <m/>
    <m/>
    <m/>
    <n v="6685"/>
    <m/>
    <m/>
    <m/>
    <n v="6576"/>
    <n v="0.98369483919222134"/>
    <m/>
    <n v="27.05"/>
    <m/>
    <m/>
    <n v="177.88080000000002"/>
  </r>
  <r>
    <s v="Johnnie Walker"/>
    <x v="45"/>
    <d v="2017-11-01T00:00:00"/>
    <d v="2017-12-31T00:00:00"/>
    <x v="0"/>
    <x v="0"/>
    <m/>
    <s v="01_VC_JW_NY_E17_0018_WEDDING_HERO_30_V5"/>
    <m/>
    <m/>
    <m/>
    <x v="0"/>
    <m/>
    <m/>
    <m/>
    <m/>
    <n v="29198"/>
    <m/>
    <m/>
    <n v="15"/>
    <n v="5.217935784603611E-4"/>
    <m/>
    <m/>
    <m/>
    <m/>
    <m/>
    <m/>
    <n v="29198"/>
    <m/>
    <m/>
    <m/>
    <n v="28747"/>
    <n v="0.9845537365572985"/>
    <m/>
    <n v="27.05"/>
    <m/>
    <m/>
    <n v="777.60635000000002"/>
  </r>
  <r>
    <s v="Johnnie Walker"/>
    <x v="46"/>
    <d v="2017-11-01T00:00:00"/>
    <d v="2017-12-31T00:00:00"/>
    <x v="0"/>
    <x v="0"/>
    <m/>
    <s v="01_VC_JW_NY_E17_0018_WEDDING_HERO_30_V5"/>
    <m/>
    <m/>
    <m/>
    <x v="0"/>
    <m/>
    <m/>
    <m/>
    <m/>
    <n v="30420"/>
    <m/>
    <m/>
    <n v="31"/>
    <n v="1.0364426613172853E-3"/>
    <m/>
    <m/>
    <m/>
    <m/>
    <m/>
    <m/>
    <n v="30420"/>
    <m/>
    <m/>
    <m/>
    <n v="29910"/>
    <n v="0.9832347140039448"/>
    <m/>
    <n v="27.05"/>
    <m/>
    <m/>
    <n v="809.06550000000004"/>
  </r>
  <r>
    <s v="Johnnie Walker"/>
    <x v="40"/>
    <d v="2017-11-01T00:00:00"/>
    <d v="2017-12-31T00:00:00"/>
    <x v="0"/>
    <x v="2"/>
    <m/>
    <s v="01_VC_StepRightUp_30_Digital_US_Hulu"/>
    <m/>
    <m/>
    <m/>
    <x v="1"/>
    <m/>
    <m/>
    <m/>
    <m/>
    <n v="36931"/>
    <m/>
    <m/>
    <n v="7"/>
    <n v="1.9136663112714945E-4"/>
    <m/>
    <m/>
    <m/>
    <m/>
    <m/>
    <m/>
    <n v="36931"/>
    <m/>
    <m/>
    <m/>
    <n v="36579"/>
    <n v="0.9904687119222334"/>
    <m/>
    <n v="29.76"/>
    <m/>
    <m/>
    <n v="1088.59104"/>
  </r>
  <r>
    <s v="Johnnie Walker"/>
    <x v="41"/>
    <d v="2017-11-01T00:00:00"/>
    <d v="2017-12-31T00:00:00"/>
    <x v="0"/>
    <x v="2"/>
    <m/>
    <s v="01_VC_StepRightUp_30_Digital_US_Hulu"/>
    <m/>
    <m/>
    <m/>
    <x v="1"/>
    <m/>
    <m/>
    <m/>
    <m/>
    <n v="65032"/>
    <m/>
    <m/>
    <n v="10"/>
    <n v="1.5516866834248827E-4"/>
    <m/>
    <m/>
    <m/>
    <m/>
    <m/>
    <m/>
    <n v="65032"/>
    <m/>
    <m/>
    <m/>
    <n v="64446"/>
    <n v="0.9909890515438553"/>
    <m/>
    <n v="29.76"/>
    <m/>
    <m/>
    <n v="1917.9129600000001"/>
  </r>
  <r>
    <s v="Johnnie Walker"/>
    <x v="42"/>
    <d v="2017-11-01T00:00:00"/>
    <d v="2017-12-31T00:00:00"/>
    <x v="0"/>
    <x v="2"/>
    <m/>
    <s v="01_VC_StepRightUp_30_Digital_US_Hulu"/>
    <m/>
    <m/>
    <m/>
    <x v="1"/>
    <m/>
    <m/>
    <m/>
    <m/>
    <n v="32056"/>
    <m/>
    <m/>
    <n v="6"/>
    <n v="1.889466225791214E-4"/>
    <m/>
    <m/>
    <m/>
    <m/>
    <m/>
    <m/>
    <n v="32056"/>
    <m/>
    <m/>
    <m/>
    <n v="31755"/>
    <n v="0.99061018218118291"/>
    <m/>
    <n v="29.76"/>
    <m/>
    <m/>
    <n v="945.02880000000005"/>
  </r>
  <r>
    <s v="Johnnie Walker"/>
    <x v="43"/>
    <d v="2017-11-01T00:00:00"/>
    <d v="2017-12-31T00:00:00"/>
    <x v="0"/>
    <x v="2"/>
    <m/>
    <s v="01_VC_StepRightUp_30_Digital_US_Hulu"/>
    <m/>
    <m/>
    <m/>
    <x v="1"/>
    <m/>
    <m/>
    <m/>
    <m/>
    <n v="13802"/>
    <m/>
    <m/>
    <n v="5"/>
    <n v="3.6683785766691124E-4"/>
    <m/>
    <m/>
    <m/>
    <m/>
    <m/>
    <m/>
    <n v="13802"/>
    <m/>
    <m/>
    <m/>
    <n v="13630"/>
    <n v="0.98753803796551221"/>
    <m/>
    <n v="29.76"/>
    <m/>
    <m/>
    <n v="405.62880000000007"/>
  </r>
  <r>
    <s v="Johnnie Walker"/>
    <x v="44"/>
    <d v="2017-11-01T00:00:00"/>
    <d v="2017-12-31T00:00:00"/>
    <x v="0"/>
    <x v="2"/>
    <m/>
    <s v="01_VC_StepRightUp_30_Digital_US_Hulu"/>
    <m/>
    <m/>
    <m/>
    <x v="1"/>
    <m/>
    <m/>
    <m/>
    <m/>
    <n v="35989"/>
    <m/>
    <m/>
    <n v="9"/>
    <n v="2.5262448773367768E-4"/>
    <m/>
    <m/>
    <m/>
    <m/>
    <m/>
    <m/>
    <n v="35989"/>
    <m/>
    <m/>
    <m/>
    <n v="35626"/>
    <n v="0.98991358470643809"/>
    <m/>
    <n v="29.76"/>
    <m/>
    <m/>
    <n v="1060.2297599999999"/>
  </r>
  <r>
    <s v="Johnnie Walker"/>
    <x v="45"/>
    <d v="2017-11-01T00:00:00"/>
    <d v="2017-12-31T00:00:00"/>
    <x v="0"/>
    <x v="2"/>
    <m/>
    <s v="01_VC_StepRightUp_30_Digital_US_Hulu"/>
    <m/>
    <m/>
    <m/>
    <x v="1"/>
    <m/>
    <m/>
    <m/>
    <m/>
    <n v="53487"/>
    <m/>
    <m/>
    <n v="15"/>
    <n v="2.8348956758391292E-4"/>
    <m/>
    <m/>
    <m/>
    <m/>
    <m/>
    <m/>
    <n v="53487"/>
    <m/>
    <m/>
    <m/>
    <n v="52912"/>
    <n v="0.98924972423205637"/>
    <m/>
    <n v="29.76"/>
    <m/>
    <m/>
    <n v="1574.6611200000002"/>
  </r>
  <r>
    <s v="Johnnie Walker"/>
    <x v="46"/>
    <d v="2017-11-01T00:00:00"/>
    <d v="2017-12-31T00:00:00"/>
    <x v="0"/>
    <x v="2"/>
    <m/>
    <s v="01_VC_StepRightUp_30_Digital_US_Hulu"/>
    <m/>
    <m/>
    <m/>
    <x v="1"/>
    <m/>
    <m/>
    <m/>
    <m/>
    <n v="37601"/>
    <m/>
    <m/>
    <n v="9"/>
    <n v="2.4172754619681994E-4"/>
    <m/>
    <m/>
    <m/>
    <m/>
    <m/>
    <m/>
    <n v="37601"/>
    <m/>
    <m/>
    <m/>
    <n v="37232"/>
    <n v="0.99018643121193584"/>
    <m/>
    <n v="29.76"/>
    <m/>
    <m/>
    <n v="1108.02432"/>
  </r>
  <r>
    <s v="Johnnie Walker"/>
    <x v="47"/>
    <d v="2017-11-01T00:00:00"/>
    <d v="2017-12-31T00:00:00"/>
    <x v="0"/>
    <x v="0"/>
    <m/>
    <s v="01_VC_JW_NY_E17_0018_THANKSGIVING_15_V4"/>
    <m/>
    <m/>
    <m/>
    <x v="0"/>
    <m/>
    <m/>
    <m/>
    <m/>
    <n v="2"/>
    <m/>
    <m/>
    <n v="0"/>
    <n v="0"/>
    <m/>
    <m/>
    <m/>
    <m/>
    <m/>
    <m/>
    <n v="2"/>
    <m/>
    <m/>
    <m/>
    <n v="2"/>
    <n v="1"/>
    <m/>
    <n v="27.05"/>
    <m/>
    <m/>
    <n v="5.4100000000000002E-2"/>
  </r>
  <r>
    <s v="Johnnie Walker"/>
    <x v="48"/>
    <d v="2017-11-01T00:00:00"/>
    <d v="2017-12-31T00:00:00"/>
    <x v="0"/>
    <x v="0"/>
    <m/>
    <s v="01_VC_JW_NY_E17_0018_THANKSGIVING_15_V4"/>
    <m/>
    <m/>
    <m/>
    <x v="0"/>
    <m/>
    <m/>
    <m/>
    <m/>
    <n v="2"/>
    <m/>
    <m/>
    <n v="0"/>
    <n v="0"/>
    <m/>
    <m/>
    <m/>
    <m/>
    <m/>
    <m/>
    <n v="2"/>
    <m/>
    <m/>
    <m/>
    <n v="2"/>
    <n v="1"/>
    <m/>
    <n v="27.05"/>
    <m/>
    <m/>
    <n v="5.4100000000000002E-2"/>
  </r>
  <r>
    <s v="Johnnie Walker"/>
    <x v="47"/>
    <d v="2017-11-01T00:00:00"/>
    <d v="2017-12-31T00:00:00"/>
    <x v="0"/>
    <x v="0"/>
    <m/>
    <s v="01_VC_JW_NY_E17_0018_WEDDING_HERO_30_V5"/>
    <m/>
    <m/>
    <m/>
    <x v="0"/>
    <m/>
    <m/>
    <m/>
    <m/>
    <n v="27995"/>
    <m/>
    <m/>
    <n v="20"/>
    <n v="7.2474271633570083E-4"/>
    <m/>
    <m/>
    <m/>
    <m/>
    <m/>
    <m/>
    <n v="27995"/>
    <m/>
    <m/>
    <m/>
    <n v="27596"/>
    <n v="0.98574745490266114"/>
    <m/>
    <n v="27.05"/>
    <m/>
    <m/>
    <n v="746.47180000000003"/>
  </r>
  <r>
    <s v="Johnnie Walker"/>
    <x v="49"/>
    <d v="2017-11-01T00:00:00"/>
    <d v="2017-12-31T00:00:00"/>
    <x v="0"/>
    <x v="0"/>
    <m/>
    <s v="01_VC_JW_NY_E17_0018_WEDDING_HERO_30_V5"/>
    <m/>
    <m/>
    <m/>
    <x v="0"/>
    <m/>
    <m/>
    <m/>
    <m/>
    <n v="28896"/>
    <m/>
    <m/>
    <n v="12"/>
    <n v="4.2180744490140251E-4"/>
    <m/>
    <m/>
    <m/>
    <m/>
    <m/>
    <m/>
    <n v="28896"/>
    <m/>
    <m/>
    <m/>
    <n v="28449"/>
    <n v="0.98453073089700993"/>
    <m/>
    <n v="27.05"/>
    <m/>
    <m/>
    <n v="769.54545000000007"/>
  </r>
  <r>
    <s v="Johnnie Walker"/>
    <x v="48"/>
    <d v="2017-11-01T00:00:00"/>
    <d v="2017-12-31T00:00:00"/>
    <x v="0"/>
    <x v="0"/>
    <m/>
    <s v="01_VC_JW_NY_E17_0018_WEDDING_HERO_30_V5"/>
    <m/>
    <m/>
    <m/>
    <x v="0"/>
    <m/>
    <m/>
    <m/>
    <m/>
    <n v="24529"/>
    <m/>
    <m/>
    <n v="16"/>
    <n v="6.6085663541365499E-4"/>
    <m/>
    <m/>
    <m/>
    <m/>
    <m/>
    <m/>
    <n v="24529"/>
    <m/>
    <m/>
    <m/>
    <n v="24211"/>
    <n v="0.98703575359778217"/>
    <m/>
    <n v="27.05"/>
    <m/>
    <m/>
    <n v="654.90755000000001"/>
  </r>
  <r>
    <s v="Johnnie Walker"/>
    <x v="50"/>
    <d v="2017-11-01T00:00:00"/>
    <d v="2017-12-31T00:00:00"/>
    <x v="0"/>
    <x v="0"/>
    <m/>
    <s v="01_VC_JW_NY_E17_0018_WEDDING_HERO_30_V5"/>
    <m/>
    <m/>
    <m/>
    <x v="0"/>
    <m/>
    <m/>
    <m/>
    <m/>
    <n v="14332"/>
    <m/>
    <m/>
    <n v="11"/>
    <n v="7.8230566816015932E-4"/>
    <m/>
    <m/>
    <m/>
    <m/>
    <m/>
    <m/>
    <n v="14332"/>
    <m/>
    <m/>
    <m/>
    <n v="14061"/>
    <n v="0.98109126430365612"/>
    <m/>
    <n v="27.05"/>
    <m/>
    <m/>
    <n v="380.35005000000001"/>
  </r>
  <r>
    <s v="Johnnie Walker"/>
    <x v="51"/>
    <d v="2017-11-01T00:00:00"/>
    <d v="2017-12-31T00:00:00"/>
    <x v="0"/>
    <x v="0"/>
    <m/>
    <s v="01_VC_JW_NY_E17_0018_WEDDING_HERO_30_V5"/>
    <m/>
    <m/>
    <m/>
    <x v="0"/>
    <m/>
    <m/>
    <m/>
    <m/>
    <n v="13775"/>
    <m/>
    <m/>
    <n v="7"/>
    <n v="5.1710127797887273E-4"/>
    <m/>
    <m/>
    <m/>
    <m/>
    <m/>
    <m/>
    <n v="13775"/>
    <m/>
    <m/>
    <m/>
    <n v="13537"/>
    <n v="0.98272232304900187"/>
    <m/>
    <n v="27.05"/>
    <m/>
    <m/>
    <n v="366.17585000000003"/>
  </r>
  <r>
    <s v="Johnnie Walker"/>
    <x v="52"/>
    <d v="2017-11-01T00:00:00"/>
    <d v="2017-12-31T00:00:00"/>
    <x v="0"/>
    <x v="0"/>
    <m/>
    <s v="01_VC_JW_NY_E17_0018_WEDDING_HERO_30_V5"/>
    <m/>
    <m/>
    <m/>
    <x v="0"/>
    <m/>
    <m/>
    <m/>
    <m/>
    <n v="16199"/>
    <m/>
    <m/>
    <n v="21"/>
    <n v="1.321419582179713E-3"/>
    <m/>
    <m/>
    <m/>
    <m/>
    <m/>
    <m/>
    <n v="16199"/>
    <m/>
    <m/>
    <m/>
    <n v="15892"/>
    <n v="0.98104821285264521"/>
    <m/>
    <n v="27.05"/>
    <m/>
    <m/>
    <n v="429.87860000000006"/>
  </r>
  <r>
    <s v="Johnnie Walker"/>
    <x v="53"/>
    <d v="2017-11-01T00:00:00"/>
    <d v="2017-12-31T00:00:00"/>
    <x v="0"/>
    <x v="0"/>
    <m/>
    <s v="01_VC_JW_NY_E17_0018_WEDDING_HERO_30_V5"/>
    <m/>
    <m/>
    <m/>
    <x v="0"/>
    <m/>
    <m/>
    <m/>
    <m/>
    <n v="18830"/>
    <m/>
    <m/>
    <n v="31"/>
    <n v="1.6793975838344439E-3"/>
    <m/>
    <m/>
    <m/>
    <m/>
    <m/>
    <m/>
    <n v="18830"/>
    <m/>
    <m/>
    <m/>
    <n v="18459"/>
    <n v="0.98029739776951674"/>
    <m/>
    <n v="27.05"/>
    <m/>
    <m/>
    <n v="499.31594999999999"/>
  </r>
  <r>
    <s v="Johnnie Walker"/>
    <x v="47"/>
    <d v="2017-11-01T00:00:00"/>
    <d v="2017-12-31T00:00:00"/>
    <x v="0"/>
    <x v="2"/>
    <m/>
    <s v="01_VC_StepRightUp_30_Digital_US_Hulu"/>
    <m/>
    <m/>
    <m/>
    <x v="1"/>
    <m/>
    <m/>
    <m/>
    <m/>
    <n v="37637"/>
    <m/>
    <m/>
    <n v="11"/>
    <n v="2.95183147725748E-4"/>
    <m/>
    <m/>
    <m/>
    <m/>
    <m/>
    <m/>
    <n v="37637"/>
    <m/>
    <m/>
    <m/>
    <n v="37265"/>
    <n v="0.99011610914791293"/>
    <m/>
    <n v="29.76"/>
    <m/>
    <m/>
    <n v="1109.0064000000002"/>
  </r>
  <r>
    <s v="Johnnie Walker"/>
    <x v="49"/>
    <d v="2017-11-01T00:00:00"/>
    <d v="2017-12-31T00:00:00"/>
    <x v="0"/>
    <x v="2"/>
    <m/>
    <s v="01_VC_StepRightUp_30_Digital_US_Hulu"/>
    <m/>
    <m/>
    <m/>
    <x v="1"/>
    <m/>
    <m/>
    <m/>
    <m/>
    <n v="37609"/>
    <m/>
    <m/>
    <n v="7"/>
    <n v="1.879749724750933E-4"/>
    <m/>
    <m/>
    <m/>
    <m/>
    <m/>
    <m/>
    <n v="37609"/>
    <m/>
    <m/>
    <m/>
    <n v="37239"/>
    <n v="0.99016192932542746"/>
    <m/>
    <n v="29.76"/>
    <m/>
    <m/>
    <n v="1108.2326400000002"/>
  </r>
  <r>
    <s v="Johnnie Walker"/>
    <x v="48"/>
    <d v="2017-11-01T00:00:00"/>
    <d v="2017-12-31T00:00:00"/>
    <x v="0"/>
    <x v="2"/>
    <m/>
    <s v="01_VC_StepRightUp_30_Digital_US_Hulu"/>
    <m/>
    <m/>
    <m/>
    <x v="1"/>
    <m/>
    <m/>
    <m/>
    <m/>
    <n v="26410"/>
    <m/>
    <m/>
    <n v="11"/>
    <n v="4.2063401017169516E-4"/>
    <m/>
    <m/>
    <m/>
    <m/>
    <m/>
    <m/>
    <n v="26410"/>
    <m/>
    <m/>
    <m/>
    <n v="26151"/>
    <n v="0.990193108670958"/>
    <m/>
    <n v="29.76"/>
    <m/>
    <m/>
    <n v="778.25376000000006"/>
  </r>
  <r>
    <s v="Johnnie Walker"/>
    <x v="50"/>
    <d v="2017-11-01T00:00:00"/>
    <d v="2017-12-31T00:00:00"/>
    <x v="0"/>
    <x v="2"/>
    <m/>
    <s v="01_VC_StepRightUp_30_Digital_US_Hulu"/>
    <m/>
    <m/>
    <m/>
    <x v="1"/>
    <m/>
    <m/>
    <m/>
    <m/>
    <n v="18985"/>
    <m/>
    <m/>
    <n v="5"/>
    <n v="2.6643930512629222E-4"/>
    <m/>
    <m/>
    <m/>
    <m/>
    <m/>
    <m/>
    <n v="18985"/>
    <m/>
    <m/>
    <m/>
    <n v="18766"/>
    <n v="0.98846457729786674"/>
    <m/>
    <n v="29.76"/>
    <m/>
    <m/>
    <n v="558.47616000000005"/>
  </r>
  <r>
    <s v="Johnnie Walker"/>
    <x v="51"/>
    <d v="2017-11-01T00:00:00"/>
    <d v="2017-12-31T00:00:00"/>
    <x v="0"/>
    <x v="2"/>
    <m/>
    <s v="01_VC_StepRightUp_30_Digital_US_Hulu"/>
    <m/>
    <m/>
    <m/>
    <x v="1"/>
    <m/>
    <m/>
    <m/>
    <m/>
    <n v="18187"/>
    <m/>
    <m/>
    <n v="9"/>
    <n v="5.0025012506253123E-4"/>
    <m/>
    <m/>
    <m/>
    <m/>
    <m/>
    <m/>
    <n v="18187"/>
    <m/>
    <m/>
    <m/>
    <n v="17991"/>
    <n v="0.98922307142464394"/>
    <m/>
    <n v="29.76"/>
    <m/>
    <m/>
    <n v="535.41216000000009"/>
  </r>
  <r>
    <s v="Johnnie Walker"/>
    <x v="52"/>
    <d v="2017-11-01T00:00:00"/>
    <d v="2017-12-31T00:00:00"/>
    <x v="0"/>
    <x v="2"/>
    <m/>
    <s v="01_VC_StepRightUp_30_Digital_US_Hulu"/>
    <m/>
    <m/>
    <m/>
    <x v="1"/>
    <m/>
    <m/>
    <m/>
    <m/>
    <n v="18596"/>
    <m/>
    <m/>
    <n v="5"/>
    <n v="2.7193125577853919E-4"/>
    <m/>
    <m/>
    <m/>
    <m/>
    <m/>
    <m/>
    <n v="18596"/>
    <m/>
    <m/>
    <m/>
    <n v="18387"/>
    <n v="0.98876102387610243"/>
    <m/>
    <n v="29.76"/>
    <m/>
    <m/>
    <n v="547.19712000000004"/>
  </r>
  <r>
    <s v="Johnnie Walker"/>
    <x v="53"/>
    <d v="2017-11-01T00:00:00"/>
    <d v="2017-12-31T00:00:00"/>
    <x v="0"/>
    <x v="2"/>
    <m/>
    <s v="01_VC_StepRightUp_30_Digital_US_Hulu"/>
    <m/>
    <m/>
    <m/>
    <x v="1"/>
    <m/>
    <m/>
    <m/>
    <m/>
    <n v="18617"/>
    <m/>
    <m/>
    <n v="5"/>
    <n v="2.7200522250027203E-4"/>
    <m/>
    <m/>
    <m/>
    <m/>
    <m/>
    <m/>
    <n v="18617"/>
    <m/>
    <m/>
    <m/>
    <n v="18382"/>
    <n v="0.98737712843100389"/>
    <m/>
    <n v="29.76"/>
    <m/>
    <m/>
    <n v="547.0483200000001"/>
  </r>
  <r>
    <s v="Johnnie Walker"/>
    <x v="54"/>
    <d v="2017-11-01T00:00:00"/>
    <d v="2017-12-31T00:00:00"/>
    <x v="0"/>
    <x v="0"/>
    <m/>
    <s v="01_VC_JW_NY_E17_0018_WEDDING_HERO_30_V5"/>
    <m/>
    <m/>
    <m/>
    <x v="0"/>
    <m/>
    <m/>
    <m/>
    <m/>
    <n v="18467"/>
    <m/>
    <m/>
    <n v="19"/>
    <n v="1.0486808698531847E-3"/>
    <m/>
    <m/>
    <m/>
    <m/>
    <m/>
    <m/>
    <n v="18467"/>
    <m/>
    <m/>
    <m/>
    <n v="18118"/>
    <n v="0.98110142416201873"/>
    <m/>
    <n v="27.05"/>
    <m/>
    <m/>
    <n v="490.09190000000001"/>
  </r>
  <r>
    <s v="Johnnie Walker"/>
    <x v="55"/>
    <d v="2017-11-01T00:00:00"/>
    <d v="2017-12-31T00:00:00"/>
    <x v="0"/>
    <x v="0"/>
    <m/>
    <s v="01_VC_JW_NY_E17_0018_WEDDING_HERO_30_V5"/>
    <m/>
    <m/>
    <m/>
    <x v="0"/>
    <m/>
    <m/>
    <m/>
    <m/>
    <n v="18028"/>
    <m/>
    <m/>
    <n v="19"/>
    <n v="1.0761823845935996E-3"/>
    <m/>
    <m/>
    <m/>
    <m/>
    <m/>
    <m/>
    <n v="18028"/>
    <m/>
    <m/>
    <m/>
    <n v="17655"/>
    <n v="0.9793099622808964"/>
    <m/>
    <n v="27.05"/>
    <m/>
    <m/>
    <n v="477.56774999999999"/>
  </r>
  <r>
    <s v="Johnnie Walker"/>
    <x v="56"/>
    <d v="2017-11-01T00:00:00"/>
    <d v="2017-12-31T00:00:00"/>
    <x v="0"/>
    <x v="0"/>
    <m/>
    <s v="01_VC_JW_NY_E17_0018_WEDDING_HERO_30_V5"/>
    <m/>
    <m/>
    <m/>
    <x v="0"/>
    <m/>
    <m/>
    <m/>
    <m/>
    <n v="17000"/>
    <m/>
    <m/>
    <n v="19"/>
    <n v="1.1403192894010323E-3"/>
    <m/>
    <m/>
    <m/>
    <m/>
    <m/>
    <m/>
    <n v="17000"/>
    <m/>
    <m/>
    <m/>
    <n v="16662"/>
    <n v="0.98011764705882354"/>
    <m/>
    <n v="27.05"/>
    <m/>
    <m/>
    <n v="450.70710000000003"/>
  </r>
  <r>
    <s v="Johnnie Walker"/>
    <x v="57"/>
    <d v="2017-11-01T00:00:00"/>
    <d v="2017-12-31T00:00:00"/>
    <x v="0"/>
    <x v="0"/>
    <m/>
    <s v="01_VC_JW_NY_E17_0018_WEDDING_HERO_30_V5"/>
    <m/>
    <m/>
    <m/>
    <x v="0"/>
    <m/>
    <m/>
    <m/>
    <m/>
    <n v="16064"/>
    <m/>
    <m/>
    <n v="16"/>
    <n v="1.0145846544071021E-3"/>
    <m/>
    <m/>
    <m/>
    <m/>
    <m/>
    <m/>
    <n v="16064"/>
    <m/>
    <m/>
    <m/>
    <n v="15770"/>
    <n v="0.98169820717131473"/>
    <m/>
    <n v="27.05"/>
    <m/>
    <m/>
    <n v="426.57850000000002"/>
  </r>
  <r>
    <s v="Johnnie Walker"/>
    <x v="58"/>
    <d v="2017-11-01T00:00:00"/>
    <d v="2017-12-31T00:00:00"/>
    <x v="0"/>
    <x v="0"/>
    <m/>
    <s v="01_VC_JW_NY_E17_0018_WEDDING_HERO_30_V5"/>
    <m/>
    <m/>
    <m/>
    <x v="0"/>
    <m/>
    <m/>
    <m/>
    <m/>
    <n v="9176"/>
    <m/>
    <m/>
    <n v="11"/>
    <n v="1.220865704772475E-3"/>
    <m/>
    <m/>
    <m/>
    <m/>
    <m/>
    <m/>
    <n v="9176"/>
    <m/>
    <m/>
    <m/>
    <n v="9010"/>
    <n v="0.98190932868352221"/>
    <m/>
    <n v="27.05"/>
    <m/>
    <m/>
    <n v="243.72049999999999"/>
  </r>
  <r>
    <s v="Johnnie Walker"/>
    <x v="59"/>
    <d v="2017-11-01T00:00:00"/>
    <d v="2017-12-31T00:00:00"/>
    <x v="0"/>
    <x v="0"/>
    <m/>
    <s v="01_VC_JW_NY_E17_0018_WEDDING_HERO_30_V5"/>
    <m/>
    <m/>
    <m/>
    <x v="0"/>
    <m/>
    <m/>
    <m/>
    <m/>
    <n v="4424"/>
    <m/>
    <m/>
    <n v="7"/>
    <n v="1.6121602947950253E-3"/>
    <m/>
    <m/>
    <m/>
    <m/>
    <m/>
    <m/>
    <n v="4424"/>
    <m/>
    <m/>
    <m/>
    <n v="4342"/>
    <n v="0.98146473779385168"/>
    <m/>
    <n v="27.05"/>
    <m/>
    <m/>
    <n v="117.45110000000001"/>
  </r>
  <r>
    <s v="Johnnie Walker"/>
    <x v="60"/>
    <d v="2017-11-01T00:00:00"/>
    <d v="2017-12-31T00:00:00"/>
    <x v="0"/>
    <x v="0"/>
    <m/>
    <s v="01_VC_JW_NY_E17_0018_WEDDING_HERO_30_V5"/>
    <m/>
    <m/>
    <m/>
    <x v="0"/>
    <m/>
    <m/>
    <m/>
    <m/>
    <n v="11581"/>
    <m/>
    <m/>
    <n v="4"/>
    <n v="3.5267148651031563E-4"/>
    <m/>
    <m/>
    <m/>
    <m/>
    <m/>
    <m/>
    <n v="11581"/>
    <m/>
    <m/>
    <m/>
    <n v="11342"/>
    <n v="0.97936274933080048"/>
    <m/>
    <n v="27.05"/>
    <m/>
    <m/>
    <n v="306.80110000000002"/>
  </r>
  <r>
    <s v="Johnnie Walker"/>
    <x v="54"/>
    <d v="2017-11-01T00:00:00"/>
    <d v="2017-12-31T00:00:00"/>
    <x v="0"/>
    <x v="2"/>
    <m/>
    <s v="01_VC_StepRightUp_30_Digital_US_Hulu"/>
    <m/>
    <m/>
    <m/>
    <x v="1"/>
    <m/>
    <m/>
    <m/>
    <m/>
    <n v="19050"/>
    <m/>
    <m/>
    <n v="6"/>
    <n v="3.1965903036760787E-4"/>
    <m/>
    <m/>
    <m/>
    <m/>
    <m/>
    <m/>
    <n v="19050"/>
    <m/>
    <m/>
    <m/>
    <n v="18770"/>
    <n v="0.98530183727034115"/>
    <m/>
    <n v="29.76"/>
    <m/>
    <m/>
    <n v="558.59520000000009"/>
  </r>
  <r>
    <s v="Johnnie Walker"/>
    <x v="55"/>
    <d v="2017-11-01T00:00:00"/>
    <d v="2017-12-31T00:00:00"/>
    <x v="0"/>
    <x v="2"/>
    <m/>
    <s v="01_VC_StepRightUp_30_Digital_US_Hulu"/>
    <m/>
    <m/>
    <m/>
    <x v="1"/>
    <m/>
    <m/>
    <m/>
    <m/>
    <n v="20471"/>
    <m/>
    <m/>
    <n v="4"/>
    <n v="1.9830449655445937E-4"/>
    <m/>
    <m/>
    <m/>
    <m/>
    <m/>
    <m/>
    <n v="20471"/>
    <m/>
    <m/>
    <m/>
    <n v="20171"/>
    <n v="0.98534512236822824"/>
    <m/>
    <n v="29.76"/>
    <m/>
    <m/>
    <n v="600.28896000000009"/>
  </r>
  <r>
    <s v="Johnnie Walker"/>
    <x v="56"/>
    <d v="2017-11-01T00:00:00"/>
    <d v="2017-12-31T00:00:00"/>
    <x v="0"/>
    <x v="2"/>
    <m/>
    <s v="01_VC_StepRightUp_30_Digital_US_Hulu"/>
    <m/>
    <m/>
    <m/>
    <x v="1"/>
    <m/>
    <m/>
    <m/>
    <m/>
    <n v="19355"/>
    <m/>
    <m/>
    <n v="6"/>
    <n v="3.1481189988981584E-4"/>
    <m/>
    <m/>
    <m/>
    <m/>
    <m/>
    <m/>
    <n v="19355"/>
    <m/>
    <m/>
    <m/>
    <n v="19059"/>
    <n v="0.98470679411004913"/>
    <m/>
    <n v="29.76"/>
    <m/>
    <m/>
    <n v="567.19584000000009"/>
  </r>
  <r>
    <s v="Johnnie Walker"/>
    <x v="57"/>
    <d v="2017-11-01T00:00:00"/>
    <d v="2017-12-31T00:00:00"/>
    <x v="0"/>
    <x v="2"/>
    <m/>
    <s v="01_VC_StepRightUp_30_Digital_US_Hulu"/>
    <m/>
    <m/>
    <m/>
    <x v="1"/>
    <m/>
    <m/>
    <m/>
    <m/>
    <n v="22407"/>
    <m/>
    <m/>
    <n v="14"/>
    <n v="6.3633471205854278E-4"/>
    <m/>
    <m/>
    <m/>
    <m/>
    <m/>
    <m/>
    <n v="22407"/>
    <m/>
    <m/>
    <m/>
    <n v="22001"/>
    <n v="0.98188066229303339"/>
    <m/>
    <n v="29.76"/>
    <m/>
    <m/>
    <n v="654.74976000000004"/>
  </r>
  <r>
    <s v="Johnnie Walker"/>
    <x v="58"/>
    <d v="2017-11-01T00:00:00"/>
    <d v="2017-12-31T00:00:00"/>
    <x v="0"/>
    <x v="2"/>
    <m/>
    <s v="01_VC_StepRightUp_30_Digital_US_Hulu"/>
    <m/>
    <m/>
    <m/>
    <x v="1"/>
    <m/>
    <m/>
    <m/>
    <m/>
    <n v="15924"/>
    <m/>
    <m/>
    <n v="6"/>
    <n v="3.8216560509554139E-4"/>
    <m/>
    <m/>
    <m/>
    <m/>
    <m/>
    <m/>
    <n v="15924"/>
    <m/>
    <m/>
    <m/>
    <n v="15700"/>
    <n v="0.98593318261743279"/>
    <m/>
    <n v="29.76"/>
    <m/>
    <m/>
    <n v="467.23200000000003"/>
  </r>
  <r>
    <s v="Johnnie Walker"/>
    <x v="59"/>
    <d v="2017-11-01T00:00:00"/>
    <d v="2017-12-31T00:00:00"/>
    <x v="0"/>
    <x v="2"/>
    <m/>
    <s v="01_VC_StepRightUp_30_Digital_US_Hulu"/>
    <m/>
    <m/>
    <m/>
    <x v="1"/>
    <m/>
    <m/>
    <m/>
    <m/>
    <n v="16479"/>
    <m/>
    <m/>
    <n v="7"/>
    <n v="4.3095487286831251E-4"/>
    <m/>
    <m/>
    <m/>
    <m/>
    <m/>
    <m/>
    <n v="16479"/>
    <m/>
    <m/>
    <m/>
    <n v="16243"/>
    <n v="0.98567874264215061"/>
    <m/>
    <n v="29.76"/>
    <m/>
    <m/>
    <n v="483.39168000000006"/>
  </r>
  <r>
    <s v="Johnnie Walker"/>
    <x v="60"/>
    <d v="2017-11-01T00:00:00"/>
    <d v="2017-12-31T00:00:00"/>
    <x v="0"/>
    <x v="2"/>
    <m/>
    <s v="01_VC_StepRightUp_30_Digital_US_Hulu"/>
    <m/>
    <m/>
    <m/>
    <x v="1"/>
    <m/>
    <m/>
    <m/>
    <m/>
    <n v="20529"/>
    <m/>
    <m/>
    <n v="3"/>
    <n v="1.4694357366771161E-4"/>
    <m/>
    <m/>
    <m/>
    <m/>
    <m/>
    <m/>
    <n v="20529"/>
    <m/>
    <m/>
    <m/>
    <n v="20416"/>
    <n v="0.99449559160212386"/>
    <m/>
    <n v="29.76"/>
    <m/>
    <m/>
    <n v="607.5801599999999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64">
  <r>
    <x v="0"/>
    <d v="2017-10-10T00:00:00"/>
    <d v="2017-10-06T00:00:00"/>
    <d v="2017-10-31T00:00:00"/>
    <x v="0"/>
    <s v="DAN_Carat_Diageo_Bailey's_Q4'17"/>
    <m/>
    <x v="0"/>
    <m/>
    <m/>
    <m/>
    <x v="0"/>
    <m/>
    <m/>
    <m/>
    <m/>
    <n v="232488"/>
    <m/>
    <m/>
    <n v="75"/>
    <n v="3.2799503196858244E-4"/>
    <m/>
    <m/>
    <m/>
    <m/>
    <m/>
    <m/>
    <n v="232488"/>
    <m/>
    <m/>
    <m/>
    <n v="228662"/>
    <n v="0.98354323664017063"/>
    <m/>
    <n v="27.05"/>
    <m/>
    <m/>
    <n v="6185.3071000000009"/>
  </r>
  <r>
    <x v="0"/>
    <d v="2017-10-11T00:00:00"/>
    <d v="2017-10-06T00:00:00"/>
    <d v="2017-10-31T00:00:00"/>
    <x v="0"/>
    <s v="DAN_Carat_Diageo_Bailey's_Q4'17"/>
    <m/>
    <x v="0"/>
    <m/>
    <m/>
    <m/>
    <x v="0"/>
    <m/>
    <m/>
    <m/>
    <m/>
    <n v="33774"/>
    <m/>
    <m/>
    <n v="20"/>
    <n v="6.0257298665300832E-4"/>
    <m/>
    <m/>
    <m/>
    <m/>
    <m/>
    <m/>
    <n v="33774"/>
    <m/>
    <m/>
    <m/>
    <n v="33191"/>
    <n v="0.98273820098300468"/>
    <m/>
    <n v="27.05"/>
    <m/>
    <m/>
    <n v="897.81655000000001"/>
  </r>
  <r>
    <x v="0"/>
    <d v="2017-10-12T00:00:00"/>
    <d v="2017-10-06T00:00:00"/>
    <d v="2017-10-31T00:00:00"/>
    <x v="0"/>
    <s v="DAN_Carat_Diageo_Bailey's_Q4'17"/>
    <m/>
    <x v="0"/>
    <m/>
    <m/>
    <m/>
    <x v="0"/>
    <m/>
    <m/>
    <m/>
    <m/>
    <n v="30116"/>
    <m/>
    <m/>
    <n v="13"/>
    <n v="4.4187627464309994E-4"/>
    <m/>
    <m/>
    <m/>
    <m/>
    <m/>
    <m/>
    <n v="30116"/>
    <m/>
    <m/>
    <m/>
    <n v="29420"/>
    <n v="0.97688936113693714"/>
    <m/>
    <n v="27.05"/>
    <m/>
    <m/>
    <n v="795.81100000000004"/>
  </r>
  <r>
    <x v="0"/>
    <d v="2017-10-13T00:00:00"/>
    <d v="2017-10-06T00:00:00"/>
    <d v="2017-10-31T00:00:00"/>
    <x v="0"/>
    <s v="DAN_Carat_Diageo_Bailey's_Q4'17"/>
    <m/>
    <x v="0"/>
    <m/>
    <m/>
    <m/>
    <x v="0"/>
    <m/>
    <m/>
    <m/>
    <m/>
    <n v="35462"/>
    <m/>
    <m/>
    <n v="22"/>
    <n v="6.2975897406538045E-4"/>
    <m/>
    <m/>
    <m/>
    <m/>
    <m/>
    <m/>
    <n v="35462"/>
    <m/>
    <m/>
    <m/>
    <n v="34934"/>
    <n v="0.98511082285263096"/>
    <m/>
    <n v="27.05"/>
    <m/>
    <m/>
    <n v="944.96470000000011"/>
  </r>
  <r>
    <x v="0"/>
    <d v="2017-10-14T00:00:00"/>
    <d v="2017-10-06T00:00:00"/>
    <d v="2017-10-31T00:00:00"/>
    <x v="0"/>
    <s v="DAN_Carat_Diageo_Bailey's_Q4'17"/>
    <m/>
    <x v="0"/>
    <m/>
    <m/>
    <m/>
    <x v="0"/>
    <m/>
    <m/>
    <m/>
    <m/>
    <n v="58824"/>
    <m/>
    <m/>
    <n v="39"/>
    <n v="6.8310796608981998E-4"/>
    <m/>
    <m/>
    <m/>
    <m/>
    <m/>
    <m/>
    <n v="58824"/>
    <m/>
    <m/>
    <m/>
    <n v="57092"/>
    <n v="0.97055623555011561"/>
    <m/>
    <n v="27.05"/>
    <m/>
    <m/>
    <n v="1544.3386"/>
  </r>
  <r>
    <x v="0"/>
    <d v="2017-10-15T00:00:00"/>
    <d v="2017-10-06T00:00:00"/>
    <d v="2017-10-31T00:00:00"/>
    <x v="0"/>
    <s v="DAN_Carat_Diageo_Bailey's_Q4'17"/>
    <m/>
    <x v="0"/>
    <m/>
    <m/>
    <m/>
    <x v="0"/>
    <m/>
    <m/>
    <m/>
    <m/>
    <n v="40979"/>
    <m/>
    <m/>
    <n v="53"/>
    <n v="1.3266251157668144E-3"/>
    <m/>
    <m/>
    <m/>
    <m/>
    <m/>
    <m/>
    <n v="40979"/>
    <m/>
    <m/>
    <m/>
    <n v="39951"/>
    <n v="0.97491398033138921"/>
    <m/>
    <n v="27.05"/>
    <m/>
    <m/>
    <n v="1080.67455"/>
  </r>
  <r>
    <x v="0"/>
    <d v="2017-10-16T00:00:00"/>
    <d v="2017-10-06T00:00:00"/>
    <d v="2017-10-31T00:00:00"/>
    <x v="0"/>
    <s v="DAN_Carat_Diageo_Bailey's_Q4'17"/>
    <m/>
    <x v="0"/>
    <m/>
    <m/>
    <m/>
    <x v="0"/>
    <m/>
    <m/>
    <m/>
    <m/>
    <n v="24909"/>
    <m/>
    <m/>
    <n v="26"/>
    <n v="1.0718113612004287E-3"/>
    <m/>
    <m/>
    <m/>
    <m/>
    <m/>
    <m/>
    <n v="24909"/>
    <m/>
    <m/>
    <m/>
    <n v="24258"/>
    <n v="0.97386486811995665"/>
    <m/>
    <n v="27.05"/>
    <m/>
    <m/>
    <n v="656.1789"/>
  </r>
  <r>
    <x v="0"/>
    <d v="2017-10-17T00:00:00"/>
    <d v="2017-10-06T00:00:00"/>
    <d v="2017-10-31T00:00:00"/>
    <x v="0"/>
    <s v="DAN_Carat_Diageo_Bailey's_Q4'17"/>
    <m/>
    <x v="0"/>
    <m/>
    <m/>
    <m/>
    <x v="0"/>
    <m/>
    <m/>
    <m/>
    <m/>
    <n v="37675"/>
    <m/>
    <m/>
    <n v="20"/>
    <n v="5.3925798101811908E-4"/>
    <m/>
    <m/>
    <m/>
    <m/>
    <m/>
    <m/>
    <n v="37675"/>
    <m/>
    <m/>
    <m/>
    <n v="37088"/>
    <n v="0.98441937624419373"/>
    <m/>
    <n v="27.05"/>
    <m/>
    <m/>
    <n v="1003.2304"/>
  </r>
  <r>
    <x v="0"/>
    <d v="2017-10-18T00:00:00"/>
    <d v="2017-10-06T00:00:00"/>
    <d v="2017-10-31T00:00:00"/>
    <x v="0"/>
    <s v="DAN_Carat_Diageo_Bailey's_Q4'17"/>
    <m/>
    <x v="0"/>
    <m/>
    <m/>
    <m/>
    <x v="0"/>
    <m/>
    <m/>
    <m/>
    <m/>
    <n v="34947"/>
    <m/>
    <m/>
    <n v="13"/>
    <n v="3.7793993662237985E-4"/>
    <m/>
    <m/>
    <m/>
    <m/>
    <m/>
    <m/>
    <n v="34947"/>
    <m/>
    <m/>
    <m/>
    <n v="34397"/>
    <n v="0.98426188227887945"/>
    <m/>
    <n v="27.05"/>
    <m/>
    <m/>
    <n v="930.43885"/>
  </r>
  <r>
    <x v="0"/>
    <d v="2017-10-19T00:00:00"/>
    <d v="2017-10-06T00:00:00"/>
    <d v="2017-10-31T00:00:00"/>
    <x v="0"/>
    <s v="DAN_Carat_Diageo_Bailey's_Q4'17"/>
    <m/>
    <x v="0"/>
    <m/>
    <m/>
    <m/>
    <x v="0"/>
    <m/>
    <m/>
    <m/>
    <m/>
    <n v="36464"/>
    <m/>
    <m/>
    <n v="20"/>
    <n v="5.5922156358349177E-4"/>
    <m/>
    <m/>
    <m/>
    <m/>
    <m/>
    <m/>
    <n v="36464"/>
    <m/>
    <m/>
    <m/>
    <n v="35764"/>
    <n v="0.98080298376480912"/>
    <m/>
    <n v="27.05"/>
    <m/>
    <m/>
    <n v="967.41620000000012"/>
  </r>
  <r>
    <x v="0"/>
    <d v="2017-10-20T00:00:00"/>
    <d v="2017-10-06T00:00:00"/>
    <d v="2017-10-31T00:00:00"/>
    <x v="0"/>
    <s v="DAN_Carat_Diageo_Bailey's_Q4'17"/>
    <m/>
    <x v="0"/>
    <m/>
    <m/>
    <m/>
    <x v="0"/>
    <m/>
    <m/>
    <m/>
    <m/>
    <n v="35599"/>
    <m/>
    <m/>
    <n v="33"/>
    <n v="9.4488188976377954E-4"/>
    <m/>
    <m/>
    <m/>
    <m/>
    <m/>
    <m/>
    <n v="35599"/>
    <m/>
    <m/>
    <m/>
    <n v="34925"/>
    <n v="0.9810668839012332"/>
    <m/>
    <n v="27.05"/>
    <m/>
    <m/>
    <n v="944.72125000000005"/>
  </r>
  <r>
    <x v="0"/>
    <d v="2017-10-21T00:00:00"/>
    <d v="2017-10-06T00:00:00"/>
    <d v="2017-10-31T00:00:00"/>
    <x v="0"/>
    <s v="DAN_Carat_Diageo_Bailey's_Q4'17"/>
    <m/>
    <x v="0"/>
    <m/>
    <m/>
    <m/>
    <x v="0"/>
    <m/>
    <m/>
    <m/>
    <m/>
    <n v="37695"/>
    <m/>
    <m/>
    <n v="31"/>
    <n v="8.3733996002376967E-4"/>
    <m/>
    <m/>
    <m/>
    <m/>
    <m/>
    <m/>
    <n v="37695"/>
    <m/>
    <m/>
    <m/>
    <n v="37022"/>
    <n v="0.98214617323252418"/>
    <m/>
    <n v="27.05"/>
    <m/>
    <m/>
    <n v="1001.4451"/>
  </r>
  <r>
    <x v="0"/>
    <d v="2017-10-22T00:00:00"/>
    <d v="2017-10-06T00:00:00"/>
    <d v="2017-10-31T00:00:00"/>
    <x v="0"/>
    <s v="DAN_Carat_Diageo_Bailey's_Q4'17"/>
    <m/>
    <x v="0"/>
    <m/>
    <m/>
    <m/>
    <x v="0"/>
    <m/>
    <m/>
    <m/>
    <m/>
    <n v="36921"/>
    <m/>
    <m/>
    <n v="18"/>
    <n v="4.9731999778968895E-4"/>
    <m/>
    <m/>
    <m/>
    <m/>
    <m/>
    <m/>
    <n v="36921"/>
    <m/>
    <m/>
    <m/>
    <n v="36194"/>
    <n v="0.98030930906530156"/>
    <m/>
    <n v="27.05"/>
    <m/>
    <m/>
    <n v="979.04769999999996"/>
  </r>
  <r>
    <x v="0"/>
    <d v="2017-10-23T00:00:00"/>
    <d v="2017-10-06T00:00:00"/>
    <d v="2017-10-31T00:00:00"/>
    <x v="0"/>
    <s v="DAN_Carat_Diageo_Bailey's_Q4'17"/>
    <m/>
    <x v="0"/>
    <m/>
    <m/>
    <m/>
    <x v="0"/>
    <m/>
    <m/>
    <m/>
    <m/>
    <n v="29194"/>
    <m/>
    <m/>
    <n v="26"/>
    <n v="9.0861436309627817E-4"/>
    <m/>
    <m/>
    <m/>
    <m/>
    <m/>
    <m/>
    <n v="29194"/>
    <m/>
    <m/>
    <m/>
    <n v="28615"/>
    <n v="0.98016715763513051"/>
    <m/>
    <n v="27.05"/>
    <m/>
    <m/>
    <n v="774.03575000000001"/>
  </r>
  <r>
    <x v="0"/>
    <d v="2017-10-24T00:00:00"/>
    <d v="2017-10-06T00:00:00"/>
    <d v="2017-10-31T00:00:00"/>
    <x v="0"/>
    <s v="DAN_Carat_Diageo_Bailey's_Q4'17"/>
    <m/>
    <x v="0"/>
    <m/>
    <m/>
    <m/>
    <x v="0"/>
    <m/>
    <m/>
    <m/>
    <m/>
    <n v="35171"/>
    <m/>
    <m/>
    <n v="27"/>
    <n v="7.8082072934439976E-4"/>
    <m/>
    <m/>
    <m/>
    <m/>
    <m/>
    <m/>
    <n v="35171"/>
    <m/>
    <m/>
    <m/>
    <n v="34579"/>
    <n v="0.98316795086861331"/>
    <m/>
    <n v="27.05"/>
    <m/>
    <m/>
    <n v="935.36195000000009"/>
  </r>
  <r>
    <x v="0"/>
    <d v="2017-10-25T00:00:00"/>
    <d v="2017-10-06T00:00:00"/>
    <d v="2017-10-31T00:00:00"/>
    <x v="0"/>
    <s v="DAN_Carat_Diageo_Bailey's_Q4'17"/>
    <m/>
    <x v="0"/>
    <m/>
    <m/>
    <m/>
    <x v="0"/>
    <m/>
    <m/>
    <m/>
    <m/>
    <n v="43121"/>
    <m/>
    <m/>
    <n v="18"/>
    <n v="4.2531071310429564E-4"/>
    <m/>
    <m/>
    <m/>
    <m/>
    <m/>
    <m/>
    <n v="43121"/>
    <m/>
    <m/>
    <m/>
    <n v="42322"/>
    <n v="0.98147074511259014"/>
    <m/>
    <n v="27.05"/>
    <m/>
    <m/>
    <n v="1144.8101000000001"/>
  </r>
  <r>
    <x v="0"/>
    <d v="2017-10-26T00:00:00"/>
    <d v="2017-10-06T00:00:00"/>
    <d v="2017-10-31T00:00:00"/>
    <x v="0"/>
    <s v="DAN_Carat_Diageo_Bailey's_Q4'17"/>
    <m/>
    <x v="0"/>
    <m/>
    <m/>
    <m/>
    <x v="0"/>
    <m/>
    <m/>
    <m/>
    <m/>
    <n v="45137"/>
    <m/>
    <m/>
    <n v="22"/>
    <n v="4.9576347575265914E-4"/>
    <m/>
    <m/>
    <m/>
    <m/>
    <m/>
    <m/>
    <n v="45137"/>
    <m/>
    <m/>
    <m/>
    <n v="44376"/>
    <n v="0.98314021755987324"/>
    <m/>
    <n v="27.05"/>
    <m/>
    <m/>
    <n v="1200.3708000000001"/>
  </r>
  <r>
    <x v="0"/>
    <d v="2017-10-27T00:00:00"/>
    <d v="2017-10-06T00:00:00"/>
    <d v="2017-10-31T00:00:00"/>
    <x v="0"/>
    <s v="DAN_Carat_Diageo_Bailey's_Q4'17"/>
    <m/>
    <x v="0"/>
    <m/>
    <m/>
    <m/>
    <x v="0"/>
    <m/>
    <m/>
    <m/>
    <m/>
    <n v="39213"/>
    <m/>
    <m/>
    <n v="26"/>
    <n v="6.7343555739743063E-4"/>
    <m/>
    <m/>
    <m/>
    <m/>
    <m/>
    <m/>
    <n v="39213"/>
    <m/>
    <m/>
    <m/>
    <n v="38608"/>
    <n v="0.98457144314385536"/>
    <m/>
    <n v="27.05"/>
    <m/>
    <m/>
    <n v="1044.3464000000001"/>
  </r>
  <r>
    <x v="0"/>
    <d v="2017-10-28T00:00:00"/>
    <d v="2017-10-06T00:00:00"/>
    <d v="2017-10-31T00:00:00"/>
    <x v="0"/>
    <s v="DAN_Carat_Diageo_Bailey's_Q4'17"/>
    <m/>
    <x v="0"/>
    <m/>
    <m/>
    <m/>
    <x v="0"/>
    <m/>
    <m/>
    <m/>
    <m/>
    <n v="21225"/>
    <m/>
    <m/>
    <n v="9"/>
    <n v="4.3076628535873259E-4"/>
    <m/>
    <m/>
    <m/>
    <m/>
    <m/>
    <m/>
    <n v="21225"/>
    <m/>
    <m/>
    <m/>
    <n v="20893"/>
    <n v="0.98435806831566552"/>
    <m/>
    <n v="27.05"/>
    <m/>
    <m/>
    <n v="565.15565000000004"/>
  </r>
  <r>
    <x v="0"/>
    <d v="2017-10-29T00:00:00"/>
    <d v="2017-10-06T00:00:00"/>
    <d v="2017-10-31T00:00:00"/>
    <x v="0"/>
    <s v="DAN_Carat_Diageo_Bailey's_Q4'17"/>
    <m/>
    <x v="0"/>
    <m/>
    <m/>
    <m/>
    <x v="0"/>
    <m/>
    <m/>
    <m/>
    <m/>
    <n v="22502"/>
    <m/>
    <m/>
    <n v="13"/>
    <n v="5.8791606367583214E-4"/>
    <m/>
    <m/>
    <m/>
    <m/>
    <m/>
    <m/>
    <n v="22502"/>
    <m/>
    <m/>
    <m/>
    <n v="22112"/>
    <n v="0.98266820727046489"/>
    <m/>
    <n v="27.05"/>
    <m/>
    <m/>
    <n v="598.12959999999998"/>
  </r>
  <r>
    <x v="0"/>
    <d v="2017-10-30T00:00:00"/>
    <d v="2017-10-06T00:00:00"/>
    <d v="2017-10-31T00:00:00"/>
    <x v="0"/>
    <s v="DAN_Carat_Diageo_Bailey's_Q4'17"/>
    <m/>
    <x v="0"/>
    <m/>
    <m/>
    <m/>
    <x v="0"/>
    <m/>
    <m/>
    <m/>
    <m/>
    <n v="22092"/>
    <m/>
    <m/>
    <n v="22"/>
    <n v="1.0159316555068115E-3"/>
    <m/>
    <m/>
    <m/>
    <m/>
    <m/>
    <m/>
    <n v="22092"/>
    <m/>
    <m/>
    <m/>
    <n v="21655"/>
    <n v="0.98021908383125111"/>
    <m/>
    <n v="27.05"/>
    <m/>
    <m/>
    <n v="585.76774999999998"/>
  </r>
  <r>
    <x v="0"/>
    <d v="2017-10-31T00:00:00"/>
    <d v="2017-10-06T00:00:00"/>
    <d v="2017-10-31T00:00:00"/>
    <x v="0"/>
    <s v="DAN_Carat_Diageo_Bailey's_Q4'17"/>
    <m/>
    <x v="0"/>
    <m/>
    <m/>
    <m/>
    <x v="0"/>
    <m/>
    <m/>
    <m/>
    <m/>
    <n v="22028"/>
    <m/>
    <m/>
    <n v="4"/>
    <n v="1.8379818958783257E-4"/>
    <m/>
    <m/>
    <m/>
    <m/>
    <m/>
    <m/>
    <n v="22028"/>
    <m/>
    <m/>
    <m/>
    <n v="21763"/>
    <n v="0.98796985654621394"/>
    <m/>
    <n v="27.05"/>
    <m/>
    <m/>
    <n v="588.68915000000004"/>
  </r>
  <r>
    <x v="0"/>
    <d v="2017-11-01T00:00:00"/>
    <d v="2017-11-01T00:00:00"/>
    <d v="2017-12-31T00:00:00"/>
    <x v="0"/>
    <s v="DAN_Carat_Diageo_Bailey's_Q4'17"/>
    <m/>
    <x v="0"/>
    <m/>
    <m/>
    <m/>
    <x v="0"/>
    <m/>
    <m/>
    <m/>
    <m/>
    <n v="48155"/>
    <m/>
    <m/>
    <n v="24"/>
    <n v="5.0541212146737989E-4"/>
    <m/>
    <m/>
    <m/>
    <m/>
    <m/>
    <m/>
    <n v="48155"/>
    <m/>
    <m/>
    <m/>
    <n v="47486"/>
    <n v="0.98610736164468904"/>
    <m/>
    <n v="27.05"/>
    <m/>
    <m/>
    <n v="1284.4963"/>
  </r>
  <r>
    <x v="0"/>
    <d v="2017-11-02T00:00:00"/>
    <d v="2017-11-01T00:00:00"/>
    <d v="2017-12-31T00:00:00"/>
    <x v="0"/>
    <s v="DAN_Carat_Diageo_Bailey's_Q4'17"/>
    <m/>
    <x v="0"/>
    <m/>
    <m/>
    <m/>
    <x v="0"/>
    <m/>
    <m/>
    <m/>
    <m/>
    <n v="48548"/>
    <m/>
    <m/>
    <n v="20"/>
    <n v="4.1788549937317178E-4"/>
    <m/>
    <m/>
    <m/>
    <m/>
    <m/>
    <m/>
    <n v="48548"/>
    <m/>
    <m/>
    <m/>
    <n v="47860"/>
    <n v="0.98582845843289113"/>
    <m/>
    <n v="27.05"/>
    <m/>
    <m/>
    <n v="1294.6130000000001"/>
  </r>
  <r>
    <x v="0"/>
    <d v="2017-11-03T00:00:00"/>
    <d v="2017-11-01T00:00:00"/>
    <d v="2017-12-31T00:00:00"/>
    <x v="0"/>
    <s v="DAN_Carat_Diageo_Bailey's_Q4'17"/>
    <m/>
    <x v="0"/>
    <m/>
    <m/>
    <m/>
    <x v="0"/>
    <m/>
    <m/>
    <m/>
    <m/>
    <n v="55206"/>
    <m/>
    <m/>
    <n v="27"/>
    <n v="4.957403055229142E-4"/>
    <m/>
    <m/>
    <m/>
    <m/>
    <m/>
    <m/>
    <n v="55206"/>
    <m/>
    <m/>
    <m/>
    <n v="54464"/>
    <n v="0.98655943194580298"/>
    <m/>
    <n v="27.05"/>
    <m/>
    <m/>
    <n v="1473.2511999999999"/>
  </r>
  <r>
    <x v="0"/>
    <d v="2017-11-04T00:00:00"/>
    <d v="2017-11-01T00:00:00"/>
    <d v="2017-12-31T00:00:00"/>
    <x v="0"/>
    <s v="DAN_Carat_Diageo_Bailey's_Q4'17"/>
    <m/>
    <x v="0"/>
    <m/>
    <m/>
    <m/>
    <x v="0"/>
    <m/>
    <m/>
    <m/>
    <m/>
    <n v="34939"/>
    <m/>
    <m/>
    <n v="16"/>
    <n v="4.6647230320699711E-4"/>
    <m/>
    <m/>
    <m/>
    <m/>
    <m/>
    <m/>
    <n v="34939"/>
    <m/>
    <m/>
    <m/>
    <n v="34300"/>
    <n v="0.98171098199719509"/>
    <m/>
    <n v="27.05"/>
    <m/>
    <m/>
    <n v="927.81500000000005"/>
  </r>
  <r>
    <x v="0"/>
    <d v="2017-11-05T00:00:00"/>
    <d v="2017-11-01T00:00:00"/>
    <d v="2017-12-31T00:00:00"/>
    <x v="0"/>
    <s v="DAN_Carat_Diageo_Bailey's_Q4'17"/>
    <m/>
    <x v="0"/>
    <m/>
    <m/>
    <m/>
    <x v="0"/>
    <m/>
    <m/>
    <m/>
    <m/>
    <n v="46339"/>
    <m/>
    <m/>
    <n v="20"/>
    <n v="4.3753144757279432E-4"/>
    <m/>
    <m/>
    <m/>
    <m/>
    <m/>
    <m/>
    <n v="46339"/>
    <m/>
    <m/>
    <m/>
    <n v="45711"/>
    <n v="0.98644770064092879"/>
    <m/>
    <n v="27.05"/>
    <m/>
    <m/>
    <n v="1236.4825499999999"/>
  </r>
  <r>
    <x v="0"/>
    <d v="2017-11-06T00:00:00"/>
    <d v="2017-11-01T00:00:00"/>
    <d v="2017-12-31T00:00:00"/>
    <x v="0"/>
    <s v="DAN_Carat_Diageo_Bailey's_Q4'17"/>
    <m/>
    <x v="0"/>
    <m/>
    <m/>
    <m/>
    <x v="0"/>
    <m/>
    <m/>
    <m/>
    <m/>
    <n v="33926"/>
    <m/>
    <m/>
    <n v="28"/>
    <n v="8.3764621413827151E-4"/>
    <m/>
    <m/>
    <m/>
    <m/>
    <m/>
    <m/>
    <n v="33926"/>
    <m/>
    <m/>
    <m/>
    <n v="33427"/>
    <n v="0.98529151683074923"/>
    <m/>
    <n v="27.05"/>
    <m/>
    <m/>
    <n v="904.20034999999996"/>
  </r>
  <r>
    <x v="0"/>
    <d v="2017-11-06T00:00:00"/>
    <d v="2017-11-01T00:00:00"/>
    <d v="2017-12-31T00:00:00"/>
    <x v="0"/>
    <s v="DAN_Carat_Diageo_Bailey's_Q4'17"/>
    <m/>
    <x v="1"/>
    <m/>
    <m/>
    <m/>
    <x v="1"/>
    <m/>
    <m/>
    <m/>
    <m/>
    <n v="1362"/>
    <m/>
    <m/>
    <n v="0"/>
    <n v="0"/>
    <m/>
    <m/>
    <m/>
    <m/>
    <m/>
    <m/>
    <n v="1362"/>
    <m/>
    <m/>
    <m/>
    <n v="1330"/>
    <n v="0.97650513950073425"/>
    <m/>
    <n v="27.05"/>
    <m/>
    <m/>
    <n v="35.976500000000001"/>
  </r>
  <r>
    <x v="0"/>
    <d v="2017-11-07T00:00:00"/>
    <d v="2017-11-01T00:00:00"/>
    <d v="2017-12-31T00:00:00"/>
    <x v="0"/>
    <s v="DAN_Carat_Diageo_Bailey's_Q4'17"/>
    <m/>
    <x v="1"/>
    <m/>
    <m/>
    <m/>
    <x v="1"/>
    <m/>
    <m/>
    <m/>
    <m/>
    <n v="4785"/>
    <m/>
    <m/>
    <n v="1"/>
    <n v="2.1181952976064393E-4"/>
    <m/>
    <m/>
    <m/>
    <m/>
    <m/>
    <m/>
    <n v="4785"/>
    <m/>
    <m/>
    <m/>
    <n v="4721"/>
    <n v="0.98662486938349003"/>
    <m/>
    <n v="27.05"/>
    <m/>
    <m/>
    <n v="127.70305"/>
  </r>
  <r>
    <x v="0"/>
    <d v="2017-11-08T00:00:00"/>
    <d v="2017-11-01T00:00:00"/>
    <d v="2017-12-31T00:00:00"/>
    <x v="0"/>
    <s v="DAN_Carat_Diageo_Bailey's_Q4'17"/>
    <m/>
    <x v="1"/>
    <m/>
    <m/>
    <m/>
    <x v="1"/>
    <m/>
    <m/>
    <m/>
    <m/>
    <n v="3298"/>
    <m/>
    <m/>
    <n v="4"/>
    <n v="1.2368583797155227E-3"/>
    <m/>
    <m/>
    <m/>
    <m/>
    <m/>
    <m/>
    <n v="3298"/>
    <m/>
    <m/>
    <m/>
    <n v="3234"/>
    <n v="0.98059429957550026"/>
    <m/>
    <n v="27.05"/>
    <m/>
    <m/>
    <n v="87.479699999999994"/>
  </r>
  <r>
    <x v="0"/>
    <d v="2017-11-09T00:00:00"/>
    <d v="2017-11-01T00:00:00"/>
    <d v="2017-12-31T00:00:00"/>
    <x v="0"/>
    <s v="DAN_Carat_Diageo_Bailey's_Q4'17"/>
    <m/>
    <x v="1"/>
    <m/>
    <m/>
    <m/>
    <x v="1"/>
    <m/>
    <m/>
    <m/>
    <m/>
    <n v="3463"/>
    <m/>
    <m/>
    <n v="5"/>
    <n v="1.4602803738317756E-3"/>
    <m/>
    <m/>
    <m/>
    <m/>
    <m/>
    <m/>
    <n v="3463"/>
    <m/>
    <m/>
    <m/>
    <n v="3424"/>
    <n v="0.98873808836269128"/>
    <m/>
    <n v="27.05"/>
    <m/>
    <m/>
    <n v="92.619199999999992"/>
  </r>
  <r>
    <x v="0"/>
    <d v="2017-11-10T00:00:00"/>
    <d v="2017-11-01T00:00:00"/>
    <d v="2017-12-31T00:00:00"/>
    <x v="0"/>
    <s v="DAN_Carat_Diageo_Bailey's_Q4'17"/>
    <m/>
    <x v="1"/>
    <m/>
    <m/>
    <m/>
    <x v="1"/>
    <m/>
    <m/>
    <m/>
    <m/>
    <n v="4196"/>
    <m/>
    <m/>
    <n v="2"/>
    <n v="4.8461352071722802E-4"/>
    <m/>
    <m/>
    <m/>
    <m/>
    <m/>
    <m/>
    <n v="4196"/>
    <m/>
    <m/>
    <m/>
    <n v="4127"/>
    <n v="0.98355576739752149"/>
    <m/>
    <n v="27.05"/>
    <m/>
    <m/>
    <n v="111.63535"/>
  </r>
  <r>
    <x v="0"/>
    <d v="2017-11-11T00:00:00"/>
    <d v="2017-11-01T00:00:00"/>
    <d v="2017-12-31T00:00:00"/>
    <x v="0"/>
    <s v="DAN_Carat_Diageo_Bailey's_Q4'17"/>
    <m/>
    <x v="1"/>
    <m/>
    <m/>
    <m/>
    <x v="1"/>
    <m/>
    <m/>
    <m/>
    <m/>
    <n v="3951"/>
    <m/>
    <m/>
    <n v="0"/>
    <n v="0"/>
    <m/>
    <m/>
    <m/>
    <m/>
    <m/>
    <m/>
    <n v="3951"/>
    <m/>
    <m/>
    <m/>
    <n v="3885"/>
    <n v="0.98329536826119968"/>
    <m/>
    <n v="27.05"/>
    <m/>
    <m/>
    <n v="105.08925000000001"/>
  </r>
  <r>
    <x v="0"/>
    <d v="2017-11-12T00:00:00"/>
    <d v="2017-11-01T00:00:00"/>
    <d v="2017-12-31T00:00:00"/>
    <x v="0"/>
    <s v="DAN_Carat_Diageo_Bailey's_Q4'17"/>
    <m/>
    <x v="1"/>
    <m/>
    <m/>
    <m/>
    <x v="1"/>
    <m/>
    <m/>
    <m/>
    <m/>
    <n v="3999"/>
    <m/>
    <m/>
    <n v="5"/>
    <n v="1.2794268167860799E-3"/>
    <m/>
    <m/>
    <m/>
    <m/>
    <m/>
    <m/>
    <n v="3999"/>
    <m/>
    <m/>
    <m/>
    <n v="3908"/>
    <n v="0.97724431107776943"/>
    <m/>
    <n v="27.05"/>
    <m/>
    <m/>
    <n v="105.71140000000001"/>
  </r>
  <r>
    <x v="0"/>
    <d v="2017-11-06T00:00:00"/>
    <d v="2017-11-01T00:00:00"/>
    <d v="2017-12-31T00:00:00"/>
    <x v="0"/>
    <s v="DAN_Carat_Diageo_Bailey's_Q4'17"/>
    <m/>
    <x v="2"/>
    <m/>
    <m/>
    <m/>
    <x v="2"/>
    <m/>
    <m/>
    <m/>
    <m/>
    <n v="1323"/>
    <m/>
    <m/>
    <n v="0"/>
    <n v="0"/>
    <m/>
    <m/>
    <m/>
    <m/>
    <m/>
    <m/>
    <n v="1323"/>
    <m/>
    <m/>
    <m/>
    <n v="1302"/>
    <n v="0.98412698412698407"/>
    <m/>
    <n v="27.05"/>
    <m/>
    <m/>
    <n v="35.219099999999997"/>
  </r>
  <r>
    <x v="0"/>
    <d v="2017-11-07T00:00:00"/>
    <d v="2017-11-01T00:00:00"/>
    <d v="2017-12-31T00:00:00"/>
    <x v="0"/>
    <s v="DAN_Carat_Diageo_Bailey's_Q4'17"/>
    <m/>
    <x v="2"/>
    <m/>
    <m/>
    <m/>
    <x v="2"/>
    <m/>
    <m/>
    <m/>
    <m/>
    <n v="4866"/>
    <m/>
    <m/>
    <n v="2"/>
    <n v="4.1771094402673348E-4"/>
    <m/>
    <m/>
    <m/>
    <m/>
    <m/>
    <m/>
    <n v="4866"/>
    <m/>
    <m/>
    <m/>
    <n v="4788"/>
    <n v="0.98397040690505544"/>
    <m/>
    <n v="27.05"/>
    <m/>
    <m/>
    <n v="129.5154"/>
  </r>
  <r>
    <x v="0"/>
    <d v="2017-11-08T00:00:00"/>
    <d v="2017-11-01T00:00:00"/>
    <d v="2017-12-31T00:00:00"/>
    <x v="0"/>
    <s v="DAN_Carat_Diageo_Bailey's_Q4'17"/>
    <m/>
    <x v="2"/>
    <m/>
    <m/>
    <m/>
    <x v="2"/>
    <m/>
    <m/>
    <m/>
    <m/>
    <n v="3082"/>
    <m/>
    <m/>
    <n v="1"/>
    <n v="3.3123550844650548E-4"/>
    <m/>
    <m/>
    <m/>
    <m/>
    <m/>
    <m/>
    <n v="3082"/>
    <m/>
    <m/>
    <m/>
    <n v="3019"/>
    <n v="0.9795587280986372"/>
    <m/>
    <n v="27.05"/>
    <m/>
    <m/>
    <n v="81.66395"/>
  </r>
  <r>
    <x v="0"/>
    <d v="2017-11-09T00:00:00"/>
    <d v="2017-11-01T00:00:00"/>
    <d v="2017-12-31T00:00:00"/>
    <x v="0"/>
    <s v="DAN_Carat_Diageo_Bailey's_Q4'17"/>
    <m/>
    <x v="2"/>
    <m/>
    <m/>
    <m/>
    <x v="2"/>
    <m/>
    <m/>
    <m/>
    <m/>
    <n v="3414"/>
    <m/>
    <m/>
    <n v="2"/>
    <n v="5.9506099375185957E-4"/>
    <m/>
    <m/>
    <m/>
    <m/>
    <m/>
    <m/>
    <n v="3414"/>
    <m/>
    <m/>
    <m/>
    <n v="3361"/>
    <n v="0.98447568834212063"/>
    <m/>
    <n v="27.05"/>
    <m/>
    <m/>
    <n v="90.915050000000008"/>
  </r>
  <r>
    <x v="0"/>
    <d v="2017-11-10T00:00:00"/>
    <d v="2017-11-01T00:00:00"/>
    <d v="2017-12-31T00:00:00"/>
    <x v="0"/>
    <s v="DAN_Carat_Diageo_Bailey's_Q4'17"/>
    <m/>
    <x v="2"/>
    <m/>
    <m/>
    <m/>
    <x v="2"/>
    <m/>
    <m/>
    <m/>
    <m/>
    <n v="4063"/>
    <m/>
    <m/>
    <n v="1"/>
    <n v="2.4838549428713363E-4"/>
    <m/>
    <m/>
    <m/>
    <m/>
    <m/>
    <m/>
    <n v="4063"/>
    <m/>
    <m/>
    <m/>
    <n v="4026"/>
    <n v="0.99089342850110751"/>
    <m/>
    <n v="27.05"/>
    <m/>
    <m/>
    <n v="108.9033"/>
  </r>
  <r>
    <x v="0"/>
    <d v="2017-11-11T00:00:00"/>
    <d v="2017-11-01T00:00:00"/>
    <d v="2017-12-31T00:00:00"/>
    <x v="0"/>
    <s v="DAN_Carat_Diageo_Bailey's_Q4'17"/>
    <m/>
    <x v="2"/>
    <m/>
    <m/>
    <m/>
    <x v="2"/>
    <m/>
    <m/>
    <m/>
    <m/>
    <n v="3828"/>
    <m/>
    <m/>
    <n v="2"/>
    <n v="5.3078556263269638E-4"/>
    <m/>
    <m/>
    <m/>
    <m/>
    <m/>
    <m/>
    <n v="3828"/>
    <m/>
    <m/>
    <m/>
    <n v="3768"/>
    <n v="0.98432601880877746"/>
    <m/>
    <n v="27.05"/>
    <m/>
    <m/>
    <n v="101.92440000000001"/>
  </r>
  <r>
    <x v="0"/>
    <d v="2017-11-12T00:00:00"/>
    <d v="2017-11-01T00:00:00"/>
    <d v="2017-12-31T00:00:00"/>
    <x v="0"/>
    <s v="DAN_Carat_Diageo_Bailey's_Q4'17"/>
    <m/>
    <x v="2"/>
    <m/>
    <m/>
    <m/>
    <x v="2"/>
    <m/>
    <m/>
    <m/>
    <m/>
    <n v="4069"/>
    <m/>
    <m/>
    <n v="3"/>
    <n v="7.5357950263752827E-4"/>
    <m/>
    <m/>
    <m/>
    <m/>
    <m/>
    <m/>
    <n v="4069"/>
    <m/>
    <m/>
    <m/>
    <n v="3981"/>
    <n v="0.97837306463504548"/>
    <m/>
    <n v="27.05"/>
    <m/>
    <m/>
    <n v="107.68605000000001"/>
  </r>
  <r>
    <x v="0"/>
    <d v="2017-11-06T00:00:00"/>
    <d v="2017-11-01T00:00:00"/>
    <d v="2017-12-31T00:00:00"/>
    <x v="0"/>
    <s v="DAN_Carat_Diageo_Bailey's_Q4'17"/>
    <m/>
    <x v="3"/>
    <m/>
    <m/>
    <m/>
    <x v="3"/>
    <m/>
    <m/>
    <m/>
    <m/>
    <n v="1318"/>
    <m/>
    <m/>
    <n v="0"/>
    <n v="0"/>
    <m/>
    <m/>
    <m/>
    <m/>
    <m/>
    <m/>
    <n v="1318"/>
    <m/>
    <m/>
    <m/>
    <n v="1293"/>
    <n v="0.98103186646433993"/>
    <m/>
    <n v="27.05"/>
    <m/>
    <m/>
    <n v="34.975650000000002"/>
  </r>
  <r>
    <x v="0"/>
    <d v="2017-11-07T00:00:00"/>
    <d v="2017-11-01T00:00:00"/>
    <d v="2017-12-31T00:00:00"/>
    <x v="0"/>
    <s v="DAN_Carat_Diageo_Bailey's_Q4'17"/>
    <m/>
    <x v="3"/>
    <m/>
    <m/>
    <m/>
    <x v="3"/>
    <m/>
    <m/>
    <m/>
    <m/>
    <n v="4731"/>
    <m/>
    <m/>
    <n v="3"/>
    <n v="6.4585575888051667E-4"/>
    <m/>
    <m/>
    <m/>
    <m/>
    <m/>
    <m/>
    <n v="4731"/>
    <m/>
    <m/>
    <m/>
    <n v="4645"/>
    <n v="0.98182202494187276"/>
    <m/>
    <n v="27.05"/>
    <m/>
    <m/>
    <n v="125.64725"/>
  </r>
  <r>
    <x v="0"/>
    <d v="2017-11-08T00:00:00"/>
    <d v="2017-11-01T00:00:00"/>
    <d v="2017-12-31T00:00:00"/>
    <x v="0"/>
    <s v="DAN_Carat_Diageo_Bailey's_Q4'17"/>
    <m/>
    <x v="3"/>
    <m/>
    <m/>
    <m/>
    <x v="3"/>
    <m/>
    <m/>
    <m/>
    <m/>
    <n v="3163"/>
    <m/>
    <m/>
    <n v="1"/>
    <n v="3.219575016097875E-4"/>
    <m/>
    <m/>
    <m/>
    <m/>
    <m/>
    <m/>
    <n v="3163"/>
    <m/>
    <m/>
    <m/>
    <n v="3106"/>
    <n v="0.98197913373379708"/>
    <m/>
    <n v="27.05"/>
    <m/>
    <m/>
    <n v="84.017300000000006"/>
  </r>
  <r>
    <x v="0"/>
    <d v="2017-11-09T00:00:00"/>
    <d v="2017-11-01T00:00:00"/>
    <d v="2017-12-31T00:00:00"/>
    <x v="0"/>
    <s v="DAN_Carat_Diageo_Bailey's_Q4'17"/>
    <m/>
    <x v="3"/>
    <m/>
    <m/>
    <m/>
    <x v="3"/>
    <m/>
    <m/>
    <m/>
    <m/>
    <n v="3477"/>
    <m/>
    <m/>
    <n v="1"/>
    <n v="2.9171528588098014E-4"/>
    <m/>
    <m/>
    <m/>
    <m/>
    <m/>
    <m/>
    <n v="3477"/>
    <m/>
    <m/>
    <m/>
    <n v="3428"/>
    <n v="0.98590739142939321"/>
    <m/>
    <n v="27.05"/>
    <m/>
    <m/>
    <n v="92.727400000000003"/>
  </r>
  <r>
    <x v="0"/>
    <d v="2017-11-10T00:00:00"/>
    <d v="2017-11-01T00:00:00"/>
    <d v="2017-12-31T00:00:00"/>
    <x v="0"/>
    <s v="DAN_Carat_Diageo_Bailey's_Q4'17"/>
    <m/>
    <x v="3"/>
    <m/>
    <m/>
    <m/>
    <x v="3"/>
    <m/>
    <m/>
    <m/>
    <m/>
    <n v="4156"/>
    <m/>
    <m/>
    <n v="3"/>
    <n v="7.318858258111735E-4"/>
    <m/>
    <m/>
    <m/>
    <m/>
    <m/>
    <m/>
    <n v="4156"/>
    <m/>
    <m/>
    <m/>
    <n v="4099"/>
    <n v="0.98628488931665059"/>
    <m/>
    <n v="27.05"/>
    <m/>
    <m/>
    <n v="110.87795"/>
  </r>
  <r>
    <x v="0"/>
    <d v="2017-11-11T00:00:00"/>
    <d v="2017-11-01T00:00:00"/>
    <d v="2017-12-31T00:00:00"/>
    <x v="0"/>
    <s v="DAN_Carat_Diageo_Bailey's_Q4'17"/>
    <m/>
    <x v="3"/>
    <m/>
    <m/>
    <m/>
    <x v="3"/>
    <m/>
    <m/>
    <m/>
    <m/>
    <n v="3938"/>
    <m/>
    <m/>
    <n v="2"/>
    <n v="5.1493305870236867E-4"/>
    <m/>
    <m/>
    <m/>
    <m/>
    <m/>
    <m/>
    <n v="3938"/>
    <m/>
    <m/>
    <m/>
    <n v="3884"/>
    <n v="0.98628745556119857"/>
    <m/>
    <n v="27.05"/>
    <m/>
    <m/>
    <n v="105.06219999999999"/>
  </r>
  <r>
    <x v="0"/>
    <d v="2017-11-12T00:00:00"/>
    <d v="2017-11-01T00:00:00"/>
    <d v="2017-12-31T00:00:00"/>
    <x v="0"/>
    <s v="DAN_Carat_Diageo_Bailey's_Q4'17"/>
    <m/>
    <x v="3"/>
    <m/>
    <m/>
    <m/>
    <x v="3"/>
    <m/>
    <m/>
    <m/>
    <m/>
    <n v="4089"/>
    <m/>
    <m/>
    <n v="6"/>
    <n v="1.4988758431176618E-3"/>
    <m/>
    <m/>
    <m/>
    <m/>
    <m/>
    <m/>
    <n v="4089"/>
    <m/>
    <m/>
    <m/>
    <n v="4003"/>
    <n v="0.97896796282709708"/>
    <m/>
    <n v="27.05"/>
    <m/>
    <m/>
    <n v="108.28115000000001"/>
  </r>
  <r>
    <x v="0"/>
    <d v="2017-11-06T00:00:00"/>
    <d v="2017-11-01T00:00:00"/>
    <d v="2017-12-31T00:00:00"/>
    <x v="0"/>
    <s v="DAN_Carat_Diageo_Bailey's_Q4'17"/>
    <m/>
    <x v="4"/>
    <m/>
    <m/>
    <m/>
    <x v="4"/>
    <m/>
    <m/>
    <m/>
    <m/>
    <n v="1377"/>
    <m/>
    <m/>
    <n v="1"/>
    <n v="7.429420505200594E-4"/>
    <m/>
    <m/>
    <m/>
    <m/>
    <m/>
    <m/>
    <n v="1377"/>
    <m/>
    <m/>
    <m/>
    <n v="1346"/>
    <n v="0.97748729121278144"/>
    <m/>
    <n v="27.05"/>
    <m/>
    <m/>
    <n v="36.409300000000002"/>
  </r>
  <r>
    <x v="0"/>
    <d v="2017-11-07T00:00:00"/>
    <d v="2017-11-01T00:00:00"/>
    <d v="2017-12-31T00:00:00"/>
    <x v="0"/>
    <s v="DAN_Carat_Diageo_Bailey's_Q4'17"/>
    <m/>
    <x v="4"/>
    <m/>
    <m/>
    <m/>
    <x v="4"/>
    <m/>
    <m/>
    <m/>
    <m/>
    <n v="4661"/>
    <m/>
    <m/>
    <n v="2"/>
    <n v="4.3554006968641115E-4"/>
    <m/>
    <m/>
    <m/>
    <m/>
    <m/>
    <m/>
    <n v="4661"/>
    <m/>
    <m/>
    <m/>
    <n v="4592"/>
    <n v="0.98519630980476292"/>
    <m/>
    <n v="27.05"/>
    <m/>
    <m/>
    <n v="124.2136"/>
  </r>
  <r>
    <x v="0"/>
    <d v="2017-11-08T00:00:00"/>
    <d v="2017-11-01T00:00:00"/>
    <d v="2017-12-31T00:00:00"/>
    <x v="0"/>
    <s v="DAN_Carat_Diageo_Bailey's_Q4'17"/>
    <m/>
    <x v="4"/>
    <m/>
    <m/>
    <m/>
    <x v="4"/>
    <m/>
    <m/>
    <m/>
    <m/>
    <n v="3183"/>
    <m/>
    <m/>
    <n v="1"/>
    <n v="3.2030749519538755E-4"/>
    <m/>
    <m/>
    <m/>
    <m/>
    <m/>
    <m/>
    <n v="3183"/>
    <m/>
    <m/>
    <m/>
    <n v="3122"/>
    <n v="0.98083568960100531"/>
    <m/>
    <n v="27.05"/>
    <m/>
    <m/>
    <n v="84.450100000000006"/>
  </r>
  <r>
    <x v="0"/>
    <d v="2017-11-09T00:00:00"/>
    <d v="2017-11-01T00:00:00"/>
    <d v="2017-12-31T00:00:00"/>
    <x v="0"/>
    <s v="DAN_Carat_Diageo_Bailey's_Q4'17"/>
    <m/>
    <x v="4"/>
    <m/>
    <m/>
    <m/>
    <x v="4"/>
    <m/>
    <m/>
    <m/>
    <m/>
    <n v="3375"/>
    <m/>
    <m/>
    <n v="2"/>
    <n v="6.0331825037707393E-4"/>
    <m/>
    <m/>
    <m/>
    <m/>
    <m/>
    <m/>
    <n v="3375"/>
    <m/>
    <m/>
    <m/>
    <n v="3315"/>
    <n v="0.98222222222222222"/>
    <m/>
    <n v="27.05"/>
    <m/>
    <m/>
    <n v="89.670749999999998"/>
  </r>
  <r>
    <x v="0"/>
    <d v="2017-11-10T00:00:00"/>
    <d v="2017-11-01T00:00:00"/>
    <d v="2017-12-31T00:00:00"/>
    <x v="0"/>
    <s v="DAN_Carat_Diageo_Bailey's_Q4'17"/>
    <m/>
    <x v="4"/>
    <m/>
    <m/>
    <m/>
    <x v="4"/>
    <m/>
    <m/>
    <m/>
    <m/>
    <n v="4116"/>
    <m/>
    <m/>
    <n v="1"/>
    <n v="2.4539877300613498E-4"/>
    <m/>
    <m/>
    <m/>
    <m/>
    <m/>
    <m/>
    <n v="4116"/>
    <m/>
    <m/>
    <m/>
    <n v="4075"/>
    <n v="0.99003887269193391"/>
    <m/>
    <n v="27.05"/>
    <m/>
    <m/>
    <n v="110.22875000000001"/>
  </r>
  <r>
    <x v="0"/>
    <d v="2017-11-11T00:00:00"/>
    <d v="2017-11-01T00:00:00"/>
    <d v="2017-12-31T00:00:00"/>
    <x v="0"/>
    <s v="DAN_Carat_Diageo_Bailey's_Q4'17"/>
    <m/>
    <x v="4"/>
    <m/>
    <m/>
    <m/>
    <x v="4"/>
    <m/>
    <m/>
    <m/>
    <m/>
    <n v="3906"/>
    <m/>
    <m/>
    <n v="6"/>
    <n v="1.5715034049240441E-3"/>
    <m/>
    <m/>
    <m/>
    <m/>
    <m/>
    <m/>
    <n v="3906"/>
    <m/>
    <m/>
    <m/>
    <n v="3818"/>
    <n v="0.97747055811571937"/>
    <m/>
    <n v="27.05"/>
    <m/>
    <m/>
    <n v="103.27690000000001"/>
  </r>
  <r>
    <x v="0"/>
    <d v="2017-11-12T00:00:00"/>
    <d v="2017-11-01T00:00:00"/>
    <d v="2017-12-31T00:00:00"/>
    <x v="0"/>
    <s v="DAN_Carat_Diageo_Bailey's_Q4'17"/>
    <m/>
    <x v="4"/>
    <m/>
    <m/>
    <m/>
    <x v="4"/>
    <m/>
    <m/>
    <m/>
    <m/>
    <n v="3958"/>
    <m/>
    <m/>
    <n v="2"/>
    <n v="5.1907604464053979E-4"/>
    <m/>
    <m/>
    <m/>
    <m/>
    <m/>
    <m/>
    <n v="3958"/>
    <m/>
    <m/>
    <m/>
    <n v="3853"/>
    <n v="0.97347145022738757"/>
    <m/>
    <n v="27.05"/>
    <m/>
    <m/>
    <n v="104.22365000000001"/>
  </r>
  <r>
    <x v="0"/>
    <d v="2017-11-06T00:00:00"/>
    <d v="2017-11-01T00:00:00"/>
    <d v="2017-12-31T00:00:00"/>
    <x v="0"/>
    <s v="DAN_Carat_Diageo_Bailey's_Q4'17"/>
    <m/>
    <x v="5"/>
    <m/>
    <m/>
    <m/>
    <x v="5"/>
    <m/>
    <m/>
    <m/>
    <m/>
    <n v="1358"/>
    <m/>
    <m/>
    <n v="3"/>
    <n v="2.243829468960359E-3"/>
    <m/>
    <m/>
    <m/>
    <m/>
    <m/>
    <m/>
    <n v="1358"/>
    <m/>
    <m/>
    <m/>
    <n v="1337"/>
    <n v="0.98453608247422686"/>
    <m/>
    <n v="27.05"/>
    <m/>
    <m/>
    <n v="36.165849999999999"/>
  </r>
  <r>
    <x v="0"/>
    <d v="2017-11-07T00:00:00"/>
    <d v="2017-11-01T00:00:00"/>
    <d v="2017-12-31T00:00:00"/>
    <x v="0"/>
    <s v="DAN_Carat_Diageo_Bailey's_Q4'17"/>
    <m/>
    <x v="5"/>
    <m/>
    <m/>
    <m/>
    <x v="5"/>
    <m/>
    <m/>
    <m/>
    <m/>
    <n v="4698"/>
    <m/>
    <m/>
    <n v="5"/>
    <n v="1.0827197921178E-3"/>
    <m/>
    <m/>
    <m/>
    <m/>
    <m/>
    <m/>
    <n v="4698"/>
    <m/>
    <m/>
    <m/>
    <n v="4618"/>
    <n v="0.98297147722435074"/>
    <m/>
    <n v="27.05"/>
    <m/>
    <m/>
    <n v="124.91690000000001"/>
  </r>
  <r>
    <x v="0"/>
    <d v="2017-11-08T00:00:00"/>
    <d v="2017-11-01T00:00:00"/>
    <d v="2017-12-31T00:00:00"/>
    <x v="0"/>
    <s v="DAN_Carat_Diageo_Bailey's_Q4'17"/>
    <m/>
    <x v="5"/>
    <m/>
    <m/>
    <m/>
    <x v="5"/>
    <m/>
    <m/>
    <m/>
    <m/>
    <n v="3180"/>
    <m/>
    <m/>
    <n v="4"/>
    <n v="1.2832852101379532E-3"/>
    <m/>
    <m/>
    <m/>
    <m/>
    <m/>
    <m/>
    <n v="3180"/>
    <m/>
    <m/>
    <m/>
    <n v="3117"/>
    <n v="0.98018867924528297"/>
    <m/>
    <n v="27.05"/>
    <m/>
    <m/>
    <n v="84.314850000000007"/>
  </r>
  <r>
    <x v="0"/>
    <d v="2017-11-09T00:00:00"/>
    <d v="2017-11-01T00:00:00"/>
    <d v="2017-12-31T00:00:00"/>
    <x v="0"/>
    <s v="DAN_Carat_Diageo_Bailey's_Q4'17"/>
    <m/>
    <x v="5"/>
    <m/>
    <m/>
    <m/>
    <x v="5"/>
    <m/>
    <m/>
    <m/>
    <m/>
    <n v="3413"/>
    <m/>
    <m/>
    <n v="5"/>
    <n v="1.4907573047107932E-3"/>
    <m/>
    <m/>
    <m/>
    <m/>
    <m/>
    <m/>
    <n v="3413"/>
    <m/>
    <m/>
    <m/>
    <n v="3354"/>
    <n v="0.98271315558159977"/>
    <m/>
    <n v="27.05"/>
    <m/>
    <m/>
    <n v="90.725700000000003"/>
  </r>
  <r>
    <x v="0"/>
    <d v="2017-11-10T00:00:00"/>
    <d v="2017-11-01T00:00:00"/>
    <d v="2017-12-31T00:00:00"/>
    <x v="0"/>
    <s v="DAN_Carat_Diageo_Bailey's_Q4'17"/>
    <m/>
    <x v="5"/>
    <m/>
    <m/>
    <m/>
    <x v="5"/>
    <m/>
    <m/>
    <m/>
    <m/>
    <n v="4016"/>
    <m/>
    <m/>
    <n v="1"/>
    <n v="2.5131942699170643E-4"/>
    <m/>
    <m/>
    <m/>
    <m/>
    <m/>
    <m/>
    <n v="4016"/>
    <m/>
    <m/>
    <m/>
    <n v="3979"/>
    <n v="0.99078685258964139"/>
    <m/>
    <n v="27.05"/>
    <m/>
    <m/>
    <n v="107.63195"/>
  </r>
  <r>
    <x v="0"/>
    <d v="2017-11-11T00:00:00"/>
    <d v="2017-11-01T00:00:00"/>
    <d v="2017-12-31T00:00:00"/>
    <x v="0"/>
    <s v="DAN_Carat_Diageo_Bailey's_Q4'17"/>
    <m/>
    <x v="5"/>
    <m/>
    <m/>
    <m/>
    <x v="5"/>
    <m/>
    <m/>
    <m/>
    <m/>
    <n v="3960"/>
    <m/>
    <m/>
    <n v="3"/>
    <n v="7.7180344738873169E-4"/>
    <m/>
    <m/>
    <m/>
    <m/>
    <m/>
    <m/>
    <n v="3960"/>
    <m/>
    <m/>
    <m/>
    <n v="3887"/>
    <n v="0.98156565656565653"/>
    <m/>
    <n v="27.05"/>
    <m/>
    <m/>
    <n v="105.14335000000001"/>
  </r>
  <r>
    <x v="0"/>
    <d v="2017-11-12T00:00:00"/>
    <d v="2017-11-01T00:00:00"/>
    <d v="2017-12-31T00:00:00"/>
    <x v="0"/>
    <s v="DAN_Carat_Diageo_Bailey's_Q4'17"/>
    <m/>
    <x v="5"/>
    <m/>
    <m/>
    <m/>
    <x v="5"/>
    <m/>
    <m/>
    <m/>
    <m/>
    <n v="3926"/>
    <m/>
    <m/>
    <n v="3"/>
    <n v="7.8308535630383712E-4"/>
    <m/>
    <m/>
    <m/>
    <m/>
    <m/>
    <m/>
    <n v="3926"/>
    <m/>
    <m/>
    <m/>
    <n v="3831"/>
    <n v="0.97580234335201221"/>
    <m/>
    <n v="27.05"/>
    <m/>
    <m/>
    <n v="103.62855"/>
  </r>
  <r>
    <x v="0"/>
    <d v="2017-11-06T00:00:00"/>
    <d v="2017-11-01T00:00:00"/>
    <d v="2017-12-31T00:00:00"/>
    <x v="0"/>
    <s v="DAN_Carat_Diageo_Bailey's_Q4'17"/>
    <m/>
    <x v="6"/>
    <m/>
    <m/>
    <m/>
    <x v="6"/>
    <m/>
    <m/>
    <m/>
    <m/>
    <n v="1399"/>
    <m/>
    <m/>
    <n v="0"/>
    <n v="0"/>
    <m/>
    <m/>
    <m/>
    <m/>
    <m/>
    <m/>
    <n v="1399"/>
    <m/>
    <m/>
    <m/>
    <n v="1370"/>
    <n v="0.97927090779127945"/>
    <m/>
    <n v="27.05"/>
    <m/>
    <m/>
    <n v="37.058500000000002"/>
  </r>
  <r>
    <x v="0"/>
    <d v="2017-11-07T00:00:00"/>
    <d v="2017-11-01T00:00:00"/>
    <d v="2017-12-31T00:00:00"/>
    <x v="0"/>
    <s v="DAN_Carat_Diageo_Bailey's_Q4'17"/>
    <m/>
    <x v="6"/>
    <m/>
    <m/>
    <m/>
    <x v="6"/>
    <m/>
    <m/>
    <m/>
    <m/>
    <n v="4758"/>
    <m/>
    <m/>
    <n v="2"/>
    <n v="4.2735042735042735E-4"/>
    <m/>
    <m/>
    <m/>
    <m/>
    <m/>
    <m/>
    <n v="4758"/>
    <m/>
    <m/>
    <m/>
    <n v="4680"/>
    <n v="0.98360655737704916"/>
    <m/>
    <n v="27.05"/>
    <m/>
    <m/>
    <n v="126.59399999999999"/>
  </r>
  <r>
    <x v="0"/>
    <d v="2017-11-08T00:00:00"/>
    <d v="2017-11-01T00:00:00"/>
    <d v="2017-12-31T00:00:00"/>
    <x v="0"/>
    <s v="DAN_Carat_Diageo_Bailey's_Q4'17"/>
    <m/>
    <x v="6"/>
    <m/>
    <m/>
    <m/>
    <x v="6"/>
    <m/>
    <m/>
    <m/>
    <m/>
    <n v="3139"/>
    <m/>
    <m/>
    <n v="1"/>
    <n v="3.243593902043464E-4"/>
    <m/>
    <m/>
    <m/>
    <m/>
    <m/>
    <m/>
    <n v="3139"/>
    <m/>
    <m/>
    <m/>
    <n v="3083"/>
    <n v="0.98215992354252946"/>
    <m/>
    <n v="27.05"/>
    <m/>
    <m/>
    <n v="83.395150000000015"/>
  </r>
  <r>
    <x v="0"/>
    <d v="2017-11-09T00:00:00"/>
    <d v="2017-11-01T00:00:00"/>
    <d v="2017-12-31T00:00:00"/>
    <x v="0"/>
    <s v="DAN_Carat_Diageo_Bailey's_Q4'17"/>
    <m/>
    <x v="6"/>
    <m/>
    <m/>
    <m/>
    <x v="6"/>
    <m/>
    <m/>
    <m/>
    <m/>
    <n v="3472"/>
    <m/>
    <m/>
    <n v="2"/>
    <n v="5.8479532163742691E-4"/>
    <m/>
    <m/>
    <m/>
    <m/>
    <m/>
    <m/>
    <n v="3472"/>
    <m/>
    <m/>
    <m/>
    <n v="3420"/>
    <n v="0.98502304147465436"/>
    <m/>
    <n v="27.05"/>
    <m/>
    <m/>
    <n v="92.510999999999996"/>
  </r>
  <r>
    <x v="0"/>
    <d v="2017-11-10T00:00:00"/>
    <d v="2017-11-01T00:00:00"/>
    <d v="2017-12-31T00:00:00"/>
    <x v="0"/>
    <s v="DAN_Carat_Diageo_Bailey's_Q4'17"/>
    <m/>
    <x v="6"/>
    <m/>
    <m/>
    <m/>
    <x v="6"/>
    <m/>
    <m/>
    <m/>
    <m/>
    <n v="4073"/>
    <m/>
    <m/>
    <n v="3"/>
    <n v="7.442322004465393E-4"/>
    <m/>
    <m/>
    <m/>
    <m/>
    <m/>
    <m/>
    <n v="4073"/>
    <m/>
    <m/>
    <m/>
    <n v="4031"/>
    <n v="0.98968819052295609"/>
    <m/>
    <n v="27.05"/>
    <m/>
    <m/>
    <n v="109.03855"/>
  </r>
  <r>
    <x v="0"/>
    <d v="2017-11-11T00:00:00"/>
    <d v="2017-11-01T00:00:00"/>
    <d v="2017-12-31T00:00:00"/>
    <x v="0"/>
    <s v="DAN_Carat_Diageo_Bailey's_Q4'17"/>
    <m/>
    <x v="6"/>
    <m/>
    <m/>
    <m/>
    <x v="6"/>
    <m/>
    <m/>
    <m/>
    <m/>
    <n v="3938"/>
    <m/>
    <m/>
    <n v="4"/>
    <n v="1.0351966873706005E-3"/>
    <m/>
    <m/>
    <m/>
    <m/>
    <m/>
    <m/>
    <n v="3938"/>
    <m/>
    <m/>
    <m/>
    <n v="3864"/>
    <n v="0.98120873539867959"/>
    <m/>
    <n v="27.05"/>
    <m/>
    <m/>
    <n v="104.52119999999999"/>
  </r>
  <r>
    <x v="0"/>
    <d v="2017-11-12T00:00:00"/>
    <d v="2017-11-01T00:00:00"/>
    <d v="2017-12-31T00:00:00"/>
    <x v="0"/>
    <s v="DAN_Carat_Diageo_Bailey's_Q4'17"/>
    <m/>
    <x v="6"/>
    <m/>
    <m/>
    <m/>
    <x v="6"/>
    <m/>
    <m/>
    <m/>
    <m/>
    <n v="4057"/>
    <m/>
    <m/>
    <n v="1"/>
    <n v="2.5252525252525253E-4"/>
    <m/>
    <m/>
    <m/>
    <m/>
    <m/>
    <m/>
    <n v="4057"/>
    <m/>
    <m/>
    <m/>
    <n v="3960"/>
    <n v="0.97609070741927528"/>
    <m/>
    <n v="27.05"/>
    <m/>
    <m/>
    <n v="107.11799999999999"/>
  </r>
  <r>
    <x v="0"/>
    <d v="2017-11-13T00:00:00"/>
    <d v="2017-11-01T00:00:00"/>
    <d v="2017-12-31T00:00:00"/>
    <x v="0"/>
    <s v="DAN_Carat_Diageo_Bailey's_Q4'17"/>
    <m/>
    <x v="1"/>
    <m/>
    <m/>
    <m/>
    <x v="1"/>
    <m/>
    <m/>
    <m/>
    <m/>
    <n v="3518"/>
    <m/>
    <m/>
    <n v="1"/>
    <n v="2.9112081513828241E-4"/>
    <m/>
    <m/>
    <m/>
    <m/>
    <m/>
    <m/>
    <n v="3518"/>
    <m/>
    <m/>
    <m/>
    <n v="3435"/>
    <n v="0.97640704945992041"/>
    <m/>
    <n v="27.05"/>
    <m/>
    <m/>
    <n v="92.916749999999993"/>
  </r>
  <r>
    <x v="0"/>
    <d v="2017-11-14T00:00:00"/>
    <d v="2017-11-01T00:00:00"/>
    <d v="2017-12-31T00:00:00"/>
    <x v="0"/>
    <s v="DAN_Carat_Diageo_Bailey's_Q4'17"/>
    <m/>
    <x v="1"/>
    <m/>
    <m/>
    <m/>
    <x v="1"/>
    <m/>
    <m/>
    <m/>
    <m/>
    <n v="3456"/>
    <m/>
    <m/>
    <n v="1"/>
    <n v="2.9342723004694836E-4"/>
    <m/>
    <m/>
    <m/>
    <m/>
    <m/>
    <m/>
    <n v="3456"/>
    <m/>
    <m/>
    <m/>
    <n v="3408"/>
    <n v="0.98611111111111116"/>
    <m/>
    <n v="27.05"/>
    <m/>
    <m/>
    <n v="92.186400000000006"/>
  </r>
  <r>
    <x v="0"/>
    <d v="2017-11-15T00:00:00"/>
    <d v="2017-11-01T00:00:00"/>
    <d v="2017-12-31T00:00:00"/>
    <x v="0"/>
    <s v="DAN_Carat_Diageo_Bailey's_Q4'17"/>
    <m/>
    <x v="1"/>
    <m/>
    <m/>
    <m/>
    <x v="1"/>
    <m/>
    <m/>
    <m/>
    <m/>
    <n v="4114"/>
    <m/>
    <m/>
    <n v="3"/>
    <n v="7.4092368486045935E-4"/>
    <m/>
    <m/>
    <m/>
    <m/>
    <m/>
    <m/>
    <n v="4114"/>
    <m/>
    <m/>
    <m/>
    <n v="4049"/>
    <n v="0.98420029168692269"/>
    <m/>
    <n v="27.05"/>
    <m/>
    <m/>
    <n v="109.52544999999999"/>
  </r>
  <r>
    <x v="0"/>
    <d v="2017-11-16T00:00:00"/>
    <d v="2017-11-01T00:00:00"/>
    <d v="2017-12-31T00:00:00"/>
    <x v="0"/>
    <s v="DAN_Carat_Diageo_Bailey's_Q4'17"/>
    <m/>
    <x v="1"/>
    <m/>
    <m/>
    <m/>
    <x v="1"/>
    <m/>
    <m/>
    <m/>
    <m/>
    <n v="3389"/>
    <m/>
    <m/>
    <n v="0"/>
    <n v="0"/>
    <m/>
    <m/>
    <m/>
    <m/>
    <m/>
    <m/>
    <n v="3389"/>
    <m/>
    <m/>
    <m/>
    <n v="3369"/>
    <n v="0.99409855414576576"/>
    <m/>
    <n v="27.05"/>
    <m/>
    <m/>
    <n v="91.131450000000001"/>
  </r>
  <r>
    <x v="0"/>
    <d v="2017-11-17T00:00:00"/>
    <d v="2017-11-01T00:00:00"/>
    <d v="2017-12-31T00:00:00"/>
    <x v="0"/>
    <s v="DAN_Carat_Diageo_Bailey's_Q4'17"/>
    <m/>
    <x v="1"/>
    <m/>
    <m/>
    <m/>
    <x v="1"/>
    <m/>
    <m/>
    <m/>
    <m/>
    <n v="3813"/>
    <m/>
    <m/>
    <n v="3"/>
    <n v="7.9365079365079365E-4"/>
    <m/>
    <m/>
    <m/>
    <m/>
    <m/>
    <m/>
    <n v="3813"/>
    <m/>
    <m/>
    <m/>
    <n v="3780"/>
    <n v="0.99134539732494098"/>
    <m/>
    <n v="27.05"/>
    <m/>
    <m/>
    <n v="102.249"/>
  </r>
  <r>
    <x v="0"/>
    <d v="2017-11-18T00:00:00"/>
    <d v="2017-11-01T00:00:00"/>
    <d v="2017-12-31T00:00:00"/>
    <x v="0"/>
    <s v="DAN_Carat_Diageo_Bailey's_Q4'17"/>
    <m/>
    <x v="1"/>
    <m/>
    <m/>
    <m/>
    <x v="1"/>
    <m/>
    <m/>
    <m/>
    <m/>
    <n v="3895"/>
    <m/>
    <m/>
    <n v="3"/>
    <n v="7.7800829875518667E-4"/>
    <m/>
    <m/>
    <m/>
    <m/>
    <m/>
    <m/>
    <n v="3895"/>
    <m/>
    <m/>
    <m/>
    <n v="3856"/>
    <n v="0.98998716302952505"/>
    <m/>
    <n v="27.05"/>
    <m/>
    <m/>
    <n v="104.3048"/>
  </r>
  <r>
    <x v="0"/>
    <d v="2017-11-19T00:00:00"/>
    <d v="2017-11-01T00:00:00"/>
    <d v="2017-12-31T00:00:00"/>
    <x v="0"/>
    <s v="DAN_Carat_Diageo_Bailey's_Q4'17"/>
    <m/>
    <x v="1"/>
    <m/>
    <m/>
    <m/>
    <x v="1"/>
    <m/>
    <m/>
    <m/>
    <m/>
    <n v="3862"/>
    <m/>
    <m/>
    <n v="6"/>
    <n v="1.5731515469323545E-3"/>
    <m/>
    <m/>
    <m/>
    <m/>
    <m/>
    <m/>
    <n v="3862"/>
    <m/>
    <m/>
    <m/>
    <n v="3814"/>
    <n v="0.9875712066286898"/>
    <m/>
    <n v="27.05"/>
    <m/>
    <m/>
    <n v="103.1687"/>
  </r>
  <r>
    <x v="0"/>
    <d v="2017-11-13T00:00:00"/>
    <d v="2017-11-01T00:00:00"/>
    <d v="2017-12-31T00:00:00"/>
    <x v="0"/>
    <s v="DAN_Carat_Diageo_Bailey's_Q4'17"/>
    <m/>
    <x v="2"/>
    <m/>
    <m/>
    <m/>
    <x v="2"/>
    <m/>
    <m/>
    <m/>
    <m/>
    <n v="3499"/>
    <m/>
    <m/>
    <n v="3"/>
    <n v="8.8002346729246109E-4"/>
    <m/>
    <m/>
    <m/>
    <m/>
    <m/>
    <m/>
    <n v="3499"/>
    <m/>
    <m/>
    <m/>
    <n v="3409"/>
    <n v="0.97427836524721345"/>
    <m/>
    <n v="27.05"/>
    <m/>
    <m/>
    <n v="92.213449999999995"/>
  </r>
  <r>
    <x v="0"/>
    <d v="2017-11-14T00:00:00"/>
    <d v="2017-11-01T00:00:00"/>
    <d v="2017-12-31T00:00:00"/>
    <x v="0"/>
    <s v="DAN_Carat_Diageo_Bailey's_Q4'17"/>
    <m/>
    <x v="2"/>
    <m/>
    <m/>
    <m/>
    <x v="2"/>
    <m/>
    <m/>
    <m/>
    <m/>
    <n v="3412"/>
    <m/>
    <m/>
    <n v="1"/>
    <n v="2.9753049687592978E-4"/>
    <m/>
    <m/>
    <m/>
    <m/>
    <m/>
    <m/>
    <n v="3412"/>
    <m/>
    <m/>
    <m/>
    <n v="3361"/>
    <n v="0.98505275498241496"/>
    <m/>
    <n v="27.05"/>
    <m/>
    <m/>
    <n v="90.915050000000008"/>
  </r>
  <r>
    <x v="0"/>
    <d v="2017-11-15T00:00:00"/>
    <d v="2017-11-01T00:00:00"/>
    <d v="2017-12-31T00:00:00"/>
    <x v="0"/>
    <s v="DAN_Carat_Diageo_Bailey's_Q4'17"/>
    <m/>
    <x v="2"/>
    <m/>
    <m/>
    <m/>
    <x v="2"/>
    <m/>
    <m/>
    <m/>
    <m/>
    <n v="4144"/>
    <m/>
    <m/>
    <n v="1"/>
    <n v="2.4485798237022528E-4"/>
    <m/>
    <m/>
    <m/>
    <m/>
    <m/>
    <m/>
    <n v="4144"/>
    <m/>
    <m/>
    <m/>
    <n v="4084"/>
    <n v="0.98552123552123549"/>
    <m/>
    <n v="27.05"/>
    <m/>
    <m/>
    <n v="110.4722"/>
  </r>
  <r>
    <x v="0"/>
    <d v="2017-11-16T00:00:00"/>
    <d v="2017-11-01T00:00:00"/>
    <d v="2017-12-31T00:00:00"/>
    <x v="0"/>
    <s v="DAN_Carat_Diageo_Bailey's_Q4'17"/>
    <m/>
    <x v="2"/>
    <m/>
    <m/>
    <m/>
    <x v="2"/>
    <m/>
    <m/>
    <m/>
    <m/>
    <n v="3368"/>
    <m/>
    <m/>
    <n v="3"/>
    <n v="8.9793475007482785E-4"/>
    <m/>
    <m/>
    <m/>
    <m/>
    <m/>
    <m/>
    <n v="3368"/>
    <m/>
    <m/>
    <m/>
    <n v="3341"/>
    <n v="0.9919833729216152"/>
    <m/>
    <n v="27.05"/>
    <m/>
    <m/>
    <n v="90.374049999999997"/>
  </r>
  <r>
    <x v="0"/>
    <d v="2017-11-17T00:00:00"/>
    <d v="2017-11-01T00:00:00"/>
    <d v="2017-12-31T00:00:00"/>
    <x v="0"/>
    <s v="DAN_Carat_Diageo_Bailey's_Q4'17"/>
    <m/>
    <x v="2"/>
    <m/>
    <m/>
    <m/>
    <x v="2"/>
    <m/>
    <m/>
    <m/>
    <m/>
    <n v="3834"/>
    <m/>
    <m/>
    <n v="1"/>
    <n v="2.6427061310782242E-4"/>
    <m/>
    <m/>
    <m/>
    <m/>
    <m/>
    <m/>
    <n v="3834"/>
    <m/>
    <m/>
    <m/>
    <n v="3784"/>
    <n v="0.98695878977569118"/>
    <m/>
    <n v="27.05"/>
    <m/>
    <m/>
    <n v="102.35719999999999"/>
  </r>
  <r>
    <x v="0"/>
    <d v="2017-11-18T00:00:00"/>
    <d v="2017-11-01T00:00:00"/>
    <d v="2017-12-31T00:00:00"/>
    <x v="0"/>
    <s v="DAN_Carat_Diageo_Bailey's_Q4'17"/>
    <m/>
    <x v="2"/>
    <m/>
    <m/>
    <m/>
    <x v="2"/>
    <m/>
    <m/>
    <m/>
    <m/>
    <n v="4040"/>
    <m/>
    <m/>
    <n v="3"/>
    <n v="7.5075075075075074E-4"/>
    <m/>
    <m/>
    <m/>
    <m/>
    <m/>
    <m/>
    <n v="4040"/>
    <m/>
    <m/>
    <m/>
    <n v="3996"/>
    <n v="0.9891089108910891"/>
    <m/>
    <n v="27.05"/>
    <m/>
    <m/>
    <n v="108.09180000000001"/>
  </r>
  <r>
    <x v="0"/>
    <d v="2017-11-19T00:00:00"/>
    <d v="2017-11-01T00:00:00"/>
    <d v="2017-12-31T00:00:00"/>
    <x v="0"/>
    <s v="DAN_Carat_Diageo_Bailey's_Q4'17"/>
    <m/>
    <x v="2"/>
    <m/>
    <m/>
    <m/>
    <x v="2"/>
    <m/>
    <m/>
    <m/>
    <m/>
    <n v="3956"/>
    <m/>
    <m/>
    <n v="1"/>
    <n v="2.5568908207619537E-4"/>
    <m/>
    <m/>
    <m/>
    <m/>
    <m/>
    <m/>
    <n v="3956"/>
    <m/>
    <m/>
    <m/>
    <n v="3911"/>
    <n v="0.98862487360970674"/>
    <m/>
    <n v="27.05"/>
    <m/>
    <m/>
    <n v="105.79255000000001"/>
  </r>
  <r>
    <x v="0"/>
    <d v="2017-11-13T00:00:00"/>
    <d v="2017-11-01T00:00:00"/>
    <d v="2017-12-31T00:00:00"/>
    <x v="0"/>
    <s v="DAN_Carat_Diageo_Bailey's_Q4'17"/>
    <m/>
    <x v="3"/>
    <m/>
    <m/>
    <m/>
    <x v="3"/>
    <m/>
    <m/>
    <m/>
    <m/>
    <n v="3444"/>
    <m/>
    <m/>
    <n v="4"/>
    <n v="1.1918951132300357E-3"/>
    <m/>
    <m/>
    <m/>
    <m/>
    <m/>
    <m/>
    <n v="3444"/>
    <m/>
    <m/>
    <m/>
    <n v="3356"/>
    <n v="0.97444831591173053"/>
    <m/>
    <n v="27.05"/>
    <m/>
    <m/>
    <n v="90.779800000000009"/>
  </r>
  <r>
    <x v="0"/>
    <d v="2017-11-14T00:00:00"/>
    <d v="2017-11-01T00:00:00"/>
    <d v="2017-12-31T00:00:00"/>
    <x v="0"/>
    <s v="DAN_Carat_Diageo_Bailey's_Q4'17"/>
    <m/>
    <x v="3"/>
    <m/>
    <m/>
    <m/>
    <x v="3"/>
    <m/>
    <m/>
    <m/>
    <m/>
    <n v="3464"/>
    <m/>
    <m/>
    <n v="3"/>
    <n v="8.7719298245614037E-4"/>
    <m/>
    <m/>
    <m/>
    <m/>
    <m/>
    <m/>
    <n v="3464"/>
    <m/>
    <m/>
    <m/>
    <n v="3420"/>
    <n v="0.98729792147806006"/>
    <m/>
    <n v="27.05"/>
    <m/>
    <m/>
    <n v="92.510999999999996"/>
  </r>
  <r>
    <x v="0"/>
    <d v="2017-11-15T00:00:00"/>
    <d v="2017-11-01T00:00:00"/>
    <d v="2017-12-31T00:00:00"/>
    <x v="0"/>
    <s v="DAN_Carat_Diageo_Bailey's_Q4'17"/>
    <m/>
    <x v="3"/>
    <m/>
    <m/>
    <m/>
    <x v="3"/>
    <m/>
    <m/>
    <m/>
    <m/>
    <n v="4109"/>
    <m/>
    <m/>
    <n v="0"/>
    <n v="0"/>
    <m/>
    <m/>
    <m/>
    <m/>
    <m/>
    <m/>
    <n v="4109"/>
    <m/>
    <m/>
    <m/>
    <n v="4038"/>
    <n v="0.98272085665612074"/>
    <m/>
    <n v="27.05"/>
    <m/>
    <m/>
    <n v="109.22790000000001"/>
  </r>
  <r>
    <x v="0"/>
    <d v="2017-11-16T00:00:00"/>
    <d v="2017-11-01T00:00:00"/>
    <d v="2017-12-31T00:00:00"/>
    <x v="0"/>
    <s v="DAN_Carat_Diageo_Bailey's_Q4'17"/>
    <m/>
    <x v="3"/>
    <m/>
    <m/>
    <m/>
    <x v="3"/>
    <m/>
    <m/>
    <m/>
    <m/>
    <n v="3281"/>
    <m/>
    <m/>
    <n v="1"/>
    <n v="3.0599755201958382E-4"/>
    <m/>
    <m/>
    <m/>
    <m/>
    <m/>
    <m/>
    <n v="3281"/>
    <m/>
    <m/>
    <m/>
    <n v="3268"/>
    <n v="0.99603779335568421"/>
    <m/>
    <n v="27.05"/>
    <m/>
    <m/>
    <n v="88.399400000000014"/>
  </r>
  <r>
    <x v="0"/>
    <d v="2017-11-17T00:00:00"/>
    <d v="2017-11-01T00:00:00"/>
    <d v="2017-12-31T00:00:00"/>
    <x v="0"/>
    <s v="DAN_Carat_Diageo_Bailey's_Q4'17"/>
    <m/>
    <x v="3"/>
    <m/>
    <m/>
    <m/>
    <x v="3"/>
    <m/>
    <m/>
    <m/>
    <m/>
    <n v="3841"/>
    <m/>
    <m/>
    <n v="1"/>
    <n v="2.6301946344029457E-4"/>
    <m/>
    <m/>
    <m/>
    <m/>
    <m/>
    <m/>
    <n v="3841"/>
    <m/>
    <m/>
    <m/>
    <n v="3802"/>
    <n v="0.98984639416818532"/>
    <m/>
    <n v="27.05"/>
    <m/>
    <m/>
    <n v="102.84410000000001"/>
  </r>
  <r>
    <x v="0"/>
    <d v="2017-11-18T00:00:00"/>
    <d v="2017-11-01T00:00:00"/>
    <d v="2017-12-31T00:00:00"/>
    <x v="0"/>
    <s v="DAN_Carat_Diageo_Bailey's_Q4'17"/>
    <m/>
    <x v="3"/>
    <m/>
    <m/>
    <m/>
    <x v="3"/>
    <m/>
    <m/>
    <m/>
    <m/>
    <n v="4065"/>
    <m/>
    <m/>
    <n v="2"/>
    <n v="4.9738870927629945E-4"/>
    <m/>
    <m/>
    <m/>
    <m/>
    <m/>
    <m/>
    <n v="4065"/>
    <m/>
    <m/>
    <m/>
    <n v="4021"/>
    <n v="0.98917589175891762"/>
    <m/>
    <n v="27.05"/>
    <m/>
    <m/>
    <n v="108.76805"/>
  </r>
  <r>
    <x v="0"/>
    <d v="2017-11-19T00:00:00"/>
    <d v="2017-11-01T00:00:00"/>
    <d v="2017-12-31T00:00:00"/>
    <x v="0"/>
    <s v="DAN_Carat_Diageo_Bailey's_Q4'17"/>
    <m/>
    <x v="3"/>
    <m/>
    <m/>
    <m/>
    <x v="3"/>
    <m/>
    <m/>
    <m/>
    <m/>
    <n v="3917"/>
    <m/>
    <m/>
    <n v="2"/>
    <n v="5.1546391752577321E-4"/>
    <m/>
    <m/>
    <m/>
    <m/>
    <m/>
    <m/>
    <n v="3917"/>
    <m/>
    <m/>
    <m/>
    <n v="3880"/>
    <n v="0.99055399540464639"/>
    <m/>
    <n v="27.05"/>
    <m/>
    <m/>
    <n v="104.95399999999999"/>
  </r>
  <r>
    <x v="0"/>
    <d v="2017-11-13T00:00:00"/>
    <d v="2017-11-01T00:00:00"/>
    <d v="2017-12-31T00:00:00"/>
    <x v="0"/>
    <s v="DAN_Carat_Diageo_Bailey's_Q4'17"/>
    <m/>
    <x v="4"/>
    <m/>
    <m/>
    <m/>
    <x v="4"/>
    <m/>
    <m/>
    <m/>
    <m/>
    <n v="3618"/>
    <m/>
    <m/>
    <n v="3"/>
    <n v="8.515469770082316E-4"/>
    <m/>
    <m/>
    <m/>
    <m/>
    <m/>
    <m/>
    <n v="3618"/>
    <m/>
    <m/>
    <m/>
    <n v="3523"/>
    <n v="0.9737423991155334"/>
    <m/>
    <n v="27.05"/>
    <m/>
    <m/>
    <n v="95.297150000000002"/>
  </r>
  <r>
    <x v="0"/>
    <d v="2017-11-14T00:00:00"/>
    <d v="2017-11-01T00:00:00"/>
    <d v="2017-12-31T00:00:00"/>
    <x v="0"/>
    <s v="DAN_Carat_Diageo_Bailey's_Q4'17"/>
    <m/>
    <x v="4"/>
    <m/>
    <m/>
    <m/>
    <x v="4"/>
    <m/>
    <m/>
    <m/>
    <m/>
    <n v="3372"/>
    <m/>
    <m/>
    <n v="1"/>
    <n v="3.0084235860409147E-4"/>
    <m/>
    <m/>
    <m/>
    <m/>
    <m/>
    <m/>
    <n v="3372"/>
    <m/>
    <m/>
    <m/>
    <n v="3324"/>
    <n v="0.98576512455516019"/>
    <m/>
    <n v="27.05"/>
    <m/>
    <m/>
    <n v="89.914199999999994"/>
  </r>
  <r>
    <x v="0"/>
    <d v="2017-11-15T00:00:00"/>
    <d v="2017-11-01T00:00:00"/>
    <d v="2017-12-31T00:00:00"/>
    <x v="0"/>
    <s v="DAN_Carat_Diageo_Bailey's_Q4'17"/>
    <m/>
    <x v="4"/>
    <m/>
    <m/>
    <m/>
    <x v="4"/>
    <m/>
    <m/>
    <m/>
    <m/>
    <n v="4040"/>
    <m/>
    <m/>
    <n v="6"/>
    <n v="1.5079165619502387E-3"/>
    <m/>
    <m/>
    <m/>
    <m/>
    <m/>
    <m/>
    <n v="4040"/>
    <m/>
    <m/>
    <m/>
    <n v="3979"/>
    <n v="0.98490099009900989"/>
    <m/>
    <n v="27.05"/>
    <m/>
    <m/>
    <n v="107.63195"/>
  </r>
  <r>
    <x v="0"/>
    <d v="2017-11-16T00:00:00"/>
    <d v="2017-11-01T00:00:00"/>
    <d v="2017-12-31T00:00:00"/>
    <x v="0"/>
    <s v="DAN_Carat_Diageo_Bailey's_Q4'17"/>
    <m/>
    <x v="4"/>
    <m/>
    <m/>
    <m/>
    <x v="4"/>
    <m/>
    <m/>
    <m/>
    <m/>
    <n v="3297"/>
    <m/>
    <m/>
    <n v="3"/>
    <n v="9.1324200913242006E-4"/>
    <m/>
    <m/>
    <m/>
    <m/>
    <m/>
    <m/>
    <n v="3297"/>
    <m/>
    <m/>
    <m/>
    <n v="3285"/>
    <n v="0.99636032757051862"/>
    <m/>
    <n v="27.05"/>
    <m/>
    <m/>
    <n v="88.859250000000003"/>
  </r>
  <r>
    <x v="0"/>
    <d v="2017-11-17T00:00:00"/>
    <d v="2017-11-01T00:00:00"/>
    <d v="2017-12-31T00:00:00"/>
    <x v="0"/>
    <s v="DAN_Carat_Diageo_Bailey's_Q4'17"/>
    <m/>
    <x v="4"/>
    <m/>
    <m/>
    <m/>
    <x v="4"/>
    <m/>
    <m/>
    <m/>
    <m/>
    <n v="3785"/>
    <m/>
    <m/>
    <n v="0"/>
    <n v="0"/>
    <m/>
    <m/>
    <m/>
    <m/>
    <m/>
    <m/>
    <n v="3785"/>
    <m/>
    <m/>
    <m/>
    <n v="3745"/>
    <n v="0.98943196829590485"/>
    <m/>
    <n v="27.05"/>
    <m/>
    <m/>
    <n v="101.30225"/>
  </r>
  <r>
    <x v="0"/>
    <d v="2017-11-18T00:00:00"/>
    <d v="2017-11-01T00:00:00"/>
    <d v="2017-12-31T00:00:00"/>
    <x v="0"/>
    <s v="DAN_Carat_Diageo_Bailey's_Q4'17"/>
    <m/>
    <x v="4"/>
    <m/>
    <m/>
    <m/>
    <x v="4"/>
    <m/>
    <m/>
    <m/>
    <m/>
    <n v="4031"/>
    <m/>
    <m/>
    <n v="2"/>
    <n v="5.018820577164366E-4"/>
    <m/>
    <m/>
    <m/>
    <m/>
    <m/>
    <m/>
    <n v="4031"/>
    <m/>
    <m/>
    <m/>
    <n v="3985"/>
    <n v="0.98858843959315301"/>
    <m/>
    <n v="27.05"/>
    <m/>
    <m/>
    <n v="107.79425000000001"/>
  </r>
  <r>
    <x v="0"/>
    <d v="2017-11-19T00:00:00"/>
    <d v="2017-11-01T00:00:00"/>
    <d v="2017-12-31T00:00:00"/>
    <x v="0"/>
    <s v="DAN_Carat_Diageo_Bailey's_Q4'17"/>
    <m/>
    <x v="4"/>
    <m/>
    <m/>
    <m/>
    <x v="4"/>
    <m/>
    <m/>
    <m/>
    <m/>
    <n v="3805"/>
    <m/>
    <m/>
    <n v="3"/>
    <n v="7.989347536617843E-4"/>
    <m/>
    <m/>
    <m/>
    <m/>
    <m/>
    <m/>
    <n v="3805"/>
    <m/>
    <m/>
    <m/>
    <n v="3755"/>
    <n v="0.98685939553219448"/>
    <m/>
    <n v="27.05"/>
    <m/>
    <m/>
    <n v="101.57275"/>
  </r>
  <r>
    <x v="0"/>
    <d v="2017-11-13T00:00:00"/>
    <d v="2017-11-01T00:00:00"/>
    <d v="2017-12-31T00:00:00"/>
    <x v="0"/>
    <s v="DAN_Carat_Diageo_Bailey's_Q4'17"/>
    <m/>
    <x v="5"/>
    <m/>
    <m/>
    <m/>
    <x v="5"/>
    <m/>
    <m/>
    <m/>
    <m/>
    <n v="3464"/>
    <m/>
    <m/>
    <n v="2"/>
    <n v="5.9400059400059396E-4"/>
    <m/>
    <m/>
    <m/>
    <m/>
    <m/>
    <m/>
    <n v="3464"/>
    <m/>
    <m/>
    <m/>
    <n v="3367"/>
    <n v="0.97199769053117779"/>
    <m/>
    <n v="27.05"/>
    <m/>
    <m/>
    <n v="91.07735000000001"/>
  </r>
  <r>
    <x v="0"/>
    <d v="2017-11-14T00:00:00"/>
    <d v="2017-11-01T00:00:00"/>
    <d v="2017-12-31T00:00:00"/>
    <x v="0"/>
    <s v="DAN_Carat_Diageo_Bailey's_Q4'17"/>
    <m/>
    <x v="5"/>
    <m/>
    <m/>
    <m/>
    <x v="5"/>
    <m/>
    <m/>
    <m/>
    <m/>
    <n v="3349"/>
    <m/>
    <m/>
    <n v="8"/>
    <n v="2.4279210925644916E-3"/>
    <m/>
    <m/>
    <m/>
    <m/>
    <m/>
    <m/>
    <n v="3349"/>
    <m/>
    <m/>
    <m/>
    <n v="3295"/>
    <n v="0.98387578381606444"/>
    <m/>
    <n v="27.05"/>
    <m/>
    <m/>
    <n v="89.129750000000001"/>
  </r>
  <r>
    <x v="0"/>
    <d v="2017-11-15T00:00:00"/>
    <d v="2017-11-01T00:00:00"/>
    <d v="2017-12-31T00:00:00"/>
    <x v="0"/>
    <s v="DAN_Carat_Diageo_Bailey's_Q4'17"/>
    <m/>
    <x v="5"/>
    <m/>
    <m/>
    <m/>
    <x v="5"/>
    <m/>
    <m/>
    <m/>
    <m/>
    <n v="4090"/>
    <m/>
    <m/>
    <n v="2"/>
    <n v="4.976362279173924E-4"/>
    <m/>
    <m/>
    <m/>
    <m/>
    <m/>
    <m/>
    <n v="4090"/>
    <m/>
    <m/>
    <m/>
    <n v="4019"/>
    <n v="0.98264058679706601"/>
    <m/>
    <n v="27.05"/>
    <m/>
    <m/>
    <n v="108.71395"/>
  </r>
  <r>
    <x v="0"/>
    <d v="2017-11-16T00:00:00"/>
    <d v="2017-11-01T00:00:00"/>
    <d v="2017-12-31T00:00:00"/>
    <x v="0"/>
    <s v="DAN_Carat_Diageo_Bailey's_Q4'17"/>
    <m/>
    <x v="5"/>
    <m/>
    <m/>
    <m/>
    <x v="5"/>
    <m/>
    <m/>
    <m/>
    <m/>
    <n v="3334"/>
    <m/>
    <m/>
    <n v="2"/>
    <n v="6.0477774417901423E-4"/>
    <m/>
    <m/>
    <m/>
    <m/>
    <m/>
    <m/>
    <n v="3334"/>
    <m/>
    <m/>
    <m/>
    <n v="3307"/>
    <n v="0.99190161967606483"/>
    <m/>
    <n v="27.05"/>
    <m/>
    <m/>
    <n v="89.454350000000005"/>
  </r>
  <r>
    <x v="0"/>
    <d v="2017-11-17T00:00:00"/>
    <d v="2017-11-01T00:00:00"/>
    <d v="2017-12-31T00:00:00"/>
    <x v="0"/>
    <s v="DAN_Carat_Diageo_Bailey's_Q4'17"/>
    <m/>
    <x v="5"/>
    <m/>
    <m/>
    <m/>
    <x v="5"/>
    <m/>
    <m/>
    <m/>
    <m/>
    <n v="3893"/>
    <m/>
    <m/>
    <n v="0"/>
    <n v="0"/>
    <m/>
    <m/>
    <m/>
    <m/>
    <m/>
    <m/>
    <n v="3893"/>
    <m/>
    <m/>
    <m/>
    <n v="3852"/>
    <n v="0.98946827639352686"/>
    <m/>
    <n v="27.05"/>
    <m/>
    <m/>
    <n v="104.1966"/>
  </r>
  <r>
    <x v="0"/>
    <d v="2017-11-18T00:00:00"/>
    <d v="2017-11-01T00:00:00"/>
    <d v="2017-12-31T00:00:00"/>
    <x v="0"/>
    <s v="DAN_Carat_Diageo_Bailey's_Q4'17"/>
    <m/>
    <x v="5"/>
    <m/>
    <m/>
    <m/>
    <x v="5"/>
    <m/>
    <m/>
    <m/>
    <m/>
    <n v="4028"/>
    <m/>
    <m/>
    <n v="4"/>
    <n v="1.002004008016032E-3"/>
    <m/>
    <m/>
    <m/>
    <m/>
    <m/>
    <m/>
    <n v="4028"/>
    <m/>
    <m/>
    <m/>
    <n v="3992"/>
    <n v="0.99106256206554122"/>
    <m/>
    <n v="27.05"/>
    <m/>
    <m/>
    <n v="107.98360000000001"/>
  </r>
  <r>
    <x v="0"/>
    <d v="2017-11-19T00:00:00"/>
    <d v="2017-11-01T00:00:00"/>
    <d v="2017-12-31T00:00:00"/>
    <x v="0"/>
    <s v="DAN_Carat_Diageo_Bailey's_Q4'17"/>
    <m/>
    <x v="5"/>
    <m/>
    <m/>
    <m/>
    <x v="5"/>
    <m/>
    <m/>
    <m/>
    <m/>
    <n v="3824"/>
    <m/>
    <m/>
    <n v="8"/>
    <n v="2.1214531954388757E-3"/>
    <m/>
    <m/>
    <m/>
    <m/>
    <m/>
    <m/>
    <n v="3824"/>
    <m/>
    <m/>
    <m/>
    <n v="3771"/>
    <n v="0.98614016736401677"/>
    <m/>
    <n v="27.05"/>
    <m/>
    <m/>
    <n v="102.00555"/>
  </r>
  <r>
    <x v="0"/>
    <d v="2017-11-13T00:00:00"/>
    <d v="2017-11-01T00:00:00"/>
    <d v="2017-12-31T00:00:00"/>
    <x v="0"/>
    <s v="DAN_Carat_Diageo_Bailey's_Q4'17"/>
    <m/>
    <x v="6"/>
    <m/>
    <m/>
    <m/>
    <x v="6"/>
    <m/>
    <m/>
    <m/>
    <m/>
    <n v="3606"/>
    <m/>
    <m/>
    <n v="3"/>
    <n v="8.5397096498719043E-4"/>
    <m/>
    <m/>
    <m/>
    <m/>
    <m/>
    <m/>
    <n v="3606"/>
    <m/>
    <m/>
    <m/>
    <n v="3513"/>
    <n v="0.97420965058236275"/>
    <m/>
    <n v="27.05"/>
    <m/>
    <m/>
    <n v="95.026650000000004"/>
  </r>
  <r>
    <x v="0"/>
    <d v="2017-11-14T00:00:00"/>
    <d v="2017-11-01T00:00:00"/>
    <d v="2017-12-31T00:00:00"/>
    <x v="0"/>
    <s v="DAN_Carat_Diageo_Bailey's_Q4'17"/>
    <m/>
    <x v="6"/>
    <m/>
    <m/>
    <m/>
    <x v="6"/>
    <m/>
    <m/>
    <m/>
    <m/>
    <n v="3359"/>
    <m/>
    <m/>
    <n v="3"/>
    <n v="9.049773755656109E-4"/>
    <m/>
    <m/>
    <m/>
    <m/>
    <m/>
    <m/>
    <n v="3359"/>
    <m/>
    <m/>
    <m/>
    <n v="3315"/>
    <n v="0.98690086335218818"/>
    <m/>
    <n v="27.05"/>
    <m/>
    <m/>
    <n v="89.670749999999998"/>
  </r>
  <r>
    <x v="0"/>
    <d v="2017-11-15T00:00:00"/>
    <d v="2017-11-01T00:00:00"/>
    <d v="2017-12-31T00:00:00"/>
    <x v="0"/>
    <s v="DAN_Carat_Diageo_Bailey's_Q4'17"/>
    <m/>
    <x v="6"/>
    <m/>
    <m/>
    <m/>
    <x v="6"/>
    <m/>
    <m/>
    <m/>
    <m/>
    <n v="4016"/>
    <m/>
    <m/>
    <n v="1"/>
    <n v="2.5233409033560434E-4"/>
    <m/>
    <m/>
    <m/>
    <m/>
    <m/>
    <m/>
    <n v="4016"/>
    <m/>
    <m/>
    <m/>
    <n v="3963"/>
    <n v="0.98680278884462147"/>
    <m/>
    <n v="27.05"/>
    <m/>
    <m/>
    <n v="107.19915"/>
  </r>
  <r>
    <x v="0"/>
    <d v="2017-11-16T00:00:00"/>
    <d v="2017-11-01T00:00:00"/>
    <d v="2017-12-31T00:00:00"/>
    <x v="0"/>
    <s v="DAN_Carat_Diageo_Bailey's_Q4'17"/>
    <m/>
    <x v="6"/>
    <m/>
    <m/>
    <m/>
    <x v="6"/>
    <m/>
    <m/>
    <m/>
    <m/>
    <n v="3276"/>
    <m/>
    <m/>
    <n v="1"/>
    <n v="3.0826140567200987E-4"/>
    <m/>
    <m/>
    <m/>
    <m/>
    <m/>
    <m/>
    <n v="3276"/>
    <m/>
    <m/>
    <m/>
    <n v="3244"/>
    <n v="0.99023199023199027"/>
    <m/>
    <n v="27.05"/>
    <m/>
    <m/>
    <n v="87.750199999999992"/>
  </r>
  <r>
    <x v="0"/>
    <d v="2017-11-17T00:00:00"/>
    <d v="2017-11-01T00:00:00"/>
    <d v="2017-12-31T00:00:00"/>
    <x v="0"/>
    <s v="DAN_Carat_Diageo_Bailey's_Q4'17"/>
    <m/>
    <x v="6"/>
    <m/>
    <m/>
    <m/>
    <x v="6"/>
    <m/>
    <m/>
    <m/>
    <m/>
    <n v="3868"/>
    <m/>
    <m/>
    <n v="3"/>
    <n v="7.8247261345852897E-4"/>
    <m/>
    <m/>
    <m/>
    <m/>
    <m/>
    <m/>
    <n v="3868"/>
    <m/>
    <m/>
    <m/>
    <n v="3834"/>
    <n v="0.99120992761116855"/>
    <m/>
    <n v="27.05"/>
    <m/>
    <m/>
    <n v="103.7097"/>
  </r>
  <r>
    <x v="0"/>
    <d v="2017-11-18T00:00:00"/>
    <d v="2017-11-01T00:00:00"/>
    <d v="2017-12-31T00:00:00"/>
    <x v="0"/>
    <s v="DAN_Carat_Diageo_Bailey's_Q4'17"/>
    <m/>
    <x v="6"/>
    <m/>
    <m/>
    <m/>
    <x v="6"/>
    <m/>
    <m/>
    <m/>
    <m/>
    <n v="4027"/>
    <m/>
    <m/>
    <n v="1"/>
    <n v="2.512562814070352E-4"/>
    <m/>
    <m/>
    <m/>
    <m/>
    <m/>
    <m/>
    <n v="4027"/>
    <m/>
    <m/>
    <m/>
    <n v="3980"/>
    <n v="0.98832878073007202"/>
    <m/>
    <n v="27.05"/>
    <m/>
    <m/>
    <n v="107.65900000000001"/>
  </r>
  <r>
    <x v="0"/>
    <d v="2017-11-19T00:00:00"/>
    <d v="2017-11-01T00:00:00"/>
    <d v="2017-12-31T00:00:00"/>
    <x v="0"/>
    <s v="DAN_Carat_Diageo_Bailey's_Q4'17"/>
    <m/>
    <x v="6"/>
    <m/>
    <m/>
    <m/>
    <x v="6"/>
    <m/>
    <m/>
    <m/>
    <m/>
    <n v="3914"/>
    <m/>
    <m/>
    <n v="3"/>
    <n v="7.7299665034784846E-4"/>
    <m/>
    <m/>
    <m/>
    <m/>
    <m/>
    <m/>
    <n v="3914"/>
    <m/>
    <m/>
    <m/>
    <n v="3881"/>
    <n v="0.99156872764435355"/>
    <m/>
    <n v="27.05"/>
    <m/>
    <m/>
    <n v="104.98105"/>
  </r>
  <r>
    <x v="0"/>
    <d v="2017-11-20T00:00:00"/>
    <d v="2017-11-01T00:00:00"/>
    <d v="2017-12-31T00:00:00"/>
    <x v="0"/>
    <s v="DAN_Carat_Diageo_Bailey's_Q4'17"/>
    <m/>
    <x v="1"/>
    <m/>
    <m/>
    <m/>
    <x v="1"/>
    <m/>
    <m/>
    <m/>
    <m/>
    <n v="3820"/>
    <m/>
    <m/>
    <n v="4"/>
    <n v="1.0568031704095112E-3"/>
    <m/>
    <m/>
    <m/>
    <m/>
    <m/>
    <m/>
    <n v="3820"/>
    <m/>
    <m/>
    <m/>
    <n v="3785"/>
    <n v="0.99083769633507857"/>
    <m/>
    <n v="27.05"/>
    <m/>
    <m/>
    <n v="102.38424999999999"/>
  </r>
  <r>
    <x v="0"/>
    <d v="2017-11-21T00:00:00"/>
    <d v="2017-11-01T00:00:00"/>
    <d v="2017-12-31T00:00:00"/>
    <x v="0"/>
    <s v="DAN_Carat_Diageo_Bailey's_Q4'17"/>
    <m/>
    <x v="1"/>
    <m/>
    <m/>
    <m/>
    <x v="1"/>
    <m/>
    <m/>
    <m/>
    <m/>
    <n v="4046"/>
    <m/>
    <m/>
    <n v="1"/>
    <n v="2.4943876278373661E-4"/>
    <m/>
    <m/>
    <m/>
    <m/>
    <m/>
    <m/>
    <n v="4046"/>
    <m/>
    <m/>
    <m/>
    <n v="4009"/>
    <n v="0.99085516559565001"/>
    <m/>
    <n v="27.05"/>
    <m/>
    <m/>
    <n v="108.44345"/>
  </r>
  <r>
    <x v="0"/>
    <d v="2017-11-22T00:00:00"/>
    <d v="2017-11-01T00:00:00"/>
    <d v="2017-12-31T00:00:00"/>
    <x v="0"/>
    <s v="DAN_Carat_Diageo_Bailey's_Q4'17"/>
    <m/>
    <x v="1"/>
    <m/>
    <m/>
    <m/>
    <x v="1"/>
    <m/>
    <m/>
    <m/>
    <m/>
    <n v="3722"/>
    <m/>
    <m/>
    <n v="3"/>
    <n v="8.1967213114754098E-4"/>
    <m/>
    <m/>
    <m/>
    <m/>
    <m/>
    <m/>
    <n v="3722"/>
    <m/>
    <m/>
    <m/>
    <n v="3660"/>
    <n v="0.98334228909188603"/>
    <m/>
    <n v="27.05"/>
    <m/>
    <m/>
    <n v="99.003"/>
  </r>
  <r>
    <x v="0"/>
    <d v="2017-11-23T00:00:00"/>
    <d v="2017-11-01T00:00:00"/>
    <d v="2017-12-31T00:00:00"/>
    <x v="0"/>
    <s v="DAN_Carat_Diageo_Bailey's_Q4'17"/>
    <m/>
    <x v="1"/>
    <m/>
    <m/>
    <m/>
    <x v="1"/>
    <m/>
    <m/>
    <m/>
    <m/>
    <n v="3779"/>
    <m/>
    <m/>
    <n v="2"/>
    <n v="5.3590568060021436E-4"/>
    <m/>
    <m/>
    <m/>
    <m/>
    <m/>
    <m/>
    <n v="3779"/>
    <m/>
    <m/>
    <m/>
    <n v="3732"/>
    <n v="0.98756284731410426"/>
    <m/>
    <n v="27.05"/>
    <m/>
    <m/>
    <n v="100.95060000000001"/>
  </r>
  <r>
    <x v="0"/>
    <d v="2017-11-24T00:00:00"/>
    <d v="2017-11-01T00:00:00"/>
    <d v="2017-12-31T00:00:00"/>
    <x v="0"/>
    <s v="DAN_Carat_Diageo_Bailey's_Q4'17"/>
    <m/>
    <x v="1"/>
    <m/>
    <m/>
    <m/>
    <x v="1"/>
    <m/>
    <m/>
    <m/>
    <m/>
    <n v="3564"/>
    <m/>
    <m/>
    <n v="2"/>
    <n v="5.6834327934072179E-4"/>
    <m/>
    <m/>
    <m/>
    <m/>
    <m/>
    <m/>
    <n v="3564"/>
    <m/>
    <m/>
    <m/>
    <n v="3519"/>
    <n v="0.98737373737373735"/>
    <m/>
    <n v="27.05"/>
    <m/>
    <m/>
    <n v="95.188949999999991"/>
  </r>
  <r>
    <x v="0"/>
    <d v="2017-11-25T00:00:00"/>
    <d v="2017-11-01T00:00:00"/>
    <d v="2017-12-31T00:00:00"/>
    <x v="0"/>
    <s v="DAN_Carat_Diageo_Bailey's_Q4'17"/>
    <m/>
    <x v="1"/>
    <m/>
    <m/>
    <m/>
    <x v="1"/>
    <m/>
    <m/>
    <m/>
    <m/>
    <n v="4234"/>
    <m/>
    <m/>
    <n v="0"/>
    <n v="0"/>
    <m/>
    <m/>
    <m/>
    <m/>
    <m/>
    <m/>
    <n v="4234"/>
    <m/>
    <m/>
    <m/>
    <n v="4189"/>
    <n v="0.98937175247992437"/>
    <m/>
    <n v="27.05"/>
    <m/>
    <m/>
    <n v="113.31245"/>
  </r>
  <r>
    <x v="0"/>
    <d v="2017-11-26T00:00:00"/>
    <d v="2017-11-01T00:00:00"/>
    <d v="2017-12-31T00:00:00"/>
    <x v="0"/>
    <s v="DAN_Carat_Diageo_Bailey's_Q4'17"/>
    <m/>
    <x v="1"/>
    <m/>
    <m/>
    <m/>
    <x v="1"/>
    <m/>
    <m/>
    <m/>
    <m/>
    <n v="4153"/>
    <m/>
    <m/>
    <n v="0"/>
    <n v="0"/>
    <m/>
    <m/>
    <m/>
    <m/>
    <m/>
    <m/>
    <n v="4153"/>
    <m/>
    <m/>
    <m/>
    <n v="4119"/>
    <n v="0.99181314712256197"/>
    <m/>
    <n v="27.05"/>
    <m/>
    <m/>
    <n v="111.41895"/>
  </r>
  <r>
    <x v="0"/>
    <d v="2017-11-20T00:00:00"/>
    <d v="2017-11-01T00:00:00"/>
    <d v="2017-12-31T00:00:00"/>
    <x v="0"/>
    <s v="DAN_Carat_Diageo_Bailey's_Q4'17"/>
    <m/>
    <x v="2"/>
    <m/>
    <m/>
    <m/>
    <x v="2"/>
    <m/>
    <m/>
    <m/>
    <m/>
    <n v="3928"/>
    <m/>
    <m/>
    <n v="1"/>
    <n v="2.5786487880350697E-4"/>
    <m/>
    <m/>
    <m/>
    <m/>
    <m/>
    <m/>
    <n v="3928"/>
    <m/>
    <m/>
    <m/>
    <n v="3878"/>
    <n v="0.9872708757637475"/>
    <m/>
    <n v="27.05"/>
    <m/>
    <m/>
    <n v="104.8999"/>
  </r>
  <r>
    <x v="0"/>
    <d v="2017-11-21T00:00:00"/>
    <d v="2017-11-01T00:00:00"/>
    <d v="2017-12-31T00:00:00"/>
    <x v="0"/>
    <s v="DAN_Carat_Diageo_Bailey's_Q4'17"/>
    <m/>
    <x v="2"/>
    <m/>
    <m/>
    <m/>
    <x v="2"/>
    <m/>
    <m/>
    <m/>
    <m/>
    <n v="4173"/>
    <m/>
    <m/>
    <n v="4"/>
    <n v="9.7134531325886349E-4"/>
    <m/>
    <m/>
    <m/>
    <m/>
    <m/>
    <m/>
    <n v="4173"/>
    <m/>
    <m/>
    <m/>
    <n v="4118"/>
    <n v="0.98682003354900549"/>
    <m/>
    <n v="27.05"/>
    <m/>
    <m/>
    <n v="111.39190000000001"/>
  </r>
  <r>
    <x v="0"/>
    <d v="2017-11-22T00:00:00"/>
    <d v="2017-11-01T00:00:00"/>
    <d v="2017-12-31T00:00:00"/>
    <x v="0"/>
    <s v="DAN_Carat_Diageo_Bailey's_Q4'17"/>
    <m/>
    <x v="2"/>
    <m/>
    <m/>
    <m/>
    <x v="2"/>
    <m/>
    <m/>
    <m/>
    <m/>
    <n v="3520"/>
    <m/>
    <m/>
    <n v="1"/>
    <n v="2.8885037550548814E-4"/>
    <m/>
    <m/>
    <m/>
    <m/>
    <m/>
    <m/>
    <n v="3520"/>
    <m/>
    <m/>
    <m/>
    <n v="3462"/>
    <n v="0.98352272727272727"/>
    <m/>
    <n v="27.05"/>
    <m/>
    <m/>
    <n v="93.647100000000009"/>
  </r>
  <r>
    <x v="0"/>
    <d v="2017-11-23T00:00:00"/>
    <d v="2017-11-01T00:00:00"/>
    <d v="2017-12-31T00:00:00"/>
    <x v="0"/>
    <s v="DAN_Carat_Diageo_Bailey's_Q4'17"/>
    <m/>
    <x v="2"/>
    <m/>
    <m/>
    <m/>
    <x v="2"/>
    <m/>
    <m/>
    <m/>
    <m/>
    <n v="3768"/>
    <m/>
    <m/>
    <n v="3"/>
    <n v="8.0710250201775622E-4"/>
    <m/>
    <m/>
    <m/>
    <m/>
    <m/>
    <m/>
    <n v="3768"/>
    <m/>
    <m/>
    <m/>
    <n v="3717"/>
    <n v="0.98646496815286622"/>
    <m/>
    <n v="27.05"/>
    <m/>
    <m/>
    <n v="100.54485000000001"/>
  </r>
  <r>
    <x v="0"/>
    <d v="2017-11-24T00:00:00"/>
    <d v="2017-11-01T00:00:00"/>
    <d v="2017-12-31T00:00:00"/>
    <x v="0"/>
    <s v="DAN_Carat_Diageo_Bailey's_Q4'17"/>
    <m/>
    <x v="2"/>
    <m/>
    <m/>
    <m/>
    <x v="2"/>
    <m/>
    <m/>
    <m/>
    <m/>
    <n v="3343"/>
    <m/>
    <m/>
    <n v="2"/>
    <n v="6.0477774417901423E-4"/>
    <m/>
    <m/>
    <m/>
    <m/>
    <m/>
    <m/>
    <n v="3343"/>
    <m/>
    <m/>
    <m/>
    <n v="3307"/>
    <n v="0.98923122943463959"/>
    <m/>
    <n v="27.05"/>
    <m/>
    <m/>
    <n v="89.454350000000005"/>
  </r>
  <r>
    <x v="0"/>
    <d v="2017-11-25T00:00:00"/>
    <d v="2017-11-01T00:00:00"/>
    <d v="2017-12-31T00:00:00"/>
    <x v="0"/>
    <s v="DAN_Carat_Diageo_Bailey's_Q4'17"/>
    <m/>
    <x v="2"/>
    <m/>
    <m/>
    <m/>
    <x v="2"/>
    <m/>
    <m/>
    <m/>
    <m/>
    <n v="4091"/>
    <m/>
    <m/>
    <n v="6"/>
    <n v="1.4877262583684603E-3"/>
    <m/>
    <m/>
    <m/>
    <m/>
    <m/>
    <m/>
    <n v="4091"/>
    <m/>
    <m/>
    <m/>
    <n v="4033"/>
    <n v="0.98582253727694935"/>
    <m/>
    <n v="27.05"/>
    <m/>
    <m/>
    <n v="109.09265000000001"/>
  </r>
  <r>
    <x v="0"/>
    <d v="2017-11-26T00:00:00"/>
    <d v="2017-11-01T00:00:00"/>
    <d v="2017-12-31T00:00:00"/>
    <x v="0"/>
    <s v="DAN_Carat_Diageo_Bailey's_Q4'17"/>
    <m/>
    <x v="2"/>
    <m/>
    <m/>
    <m/>
    <x v="2"/>
    <m/>
    <m/>
    <m/>
    <m/>
    <n v="4001"/>
    <m/>
    <m/>
    <n v="2"/>
    <n v="5.0517807527153326E-4"/>
    <m/>
    <m/>
    <m/>
    <m/>
    <m/>
    <m/>
    <n v="4001"/>
    <m/>
    <m/>
    <m/>
    <n v="3959"/>
    <n v="0.98950262434391401"/>
    <m/>
    <n v="27.05"/>
    <m/>
    <m/>
    <n v="107.09094999999999"/>
  </r>
  <r>
    <x v="0"/>
    <d v="2017-11-20T00:00:00"/>
    <d v="2017-11-01T00:00:00"/>
    <d v="2017-12-31T00:00:00"/>
    <x v="0"/>
    <s v="DAN_Carat_Diageo_Bailey's_Q4'17"/>
    <m/>
    <x v="3"/>
    <m/>
    <m/>
    <m/>
    <x v="3"/>
    <m/>
    <m/>
    <m/>
    <m/>
    <n v="3799"/>
    <m/>
    <m/>
    <n v="1"/>
    <n v="2.6652452025586353E-4"/>
    <m/>
    <m/>
    <m/>
    <m/>
    <m/>
    <m/>
    <n v="3799"/>
    <m/>
    <m/>
    <m/>
    <n v="3752"/>
    <n v="0.98762832324295868"/>
    <m/>
    <n v="27.05"/>
    <m/>
    <m/>
    <n v="101.49160000000001"/>
  </r>
  <r>
    <x v="0"/>
    <d v="2017-11-21T00:00:00"/>
    <d v="2017-11-01T00:00:00"/>
    <d v="2017-12-31T00:00:00"/>
    <x v="0"/>
    <s v="DAN_Carat_Diageo_Bailey's_Q4'17"/>
    <m/>
    <x v="3"/>
    <m/>
    <m/>
    <m/>
    <x v="3"/>
    <m/>
    <m/>
    <m/>
    <m/>
    <n v="4281"/>
    <m/>
    <m/>
    <n v="3"/>
    <n v="7.0621468926553672E-4"/>
    <m/>
    <m/>
    <m/>
    <m/>
    <m/>
    <m/>
    <n v="4281"/>
    <m/>
    <m/>
    <m/>
    <n v="4248"/>
    <n v="0.99229152067274007"/>
    <m/>
    <n v="27.05"/>
    <m/>
    <m/>
    <n v="114.90840000000001"/>
  </r>
  <r>
    <x v="0"/>
    <d v="2017-11-22T00:00:00"/>
    <d v="2017-11-01T00:00:00"/>
    <d v="2017-12-31T00:00:00"/>
    <x v="0"/>
    <s v="DAN_Carat_Diageo_Bailey's_Q4'17"/>
    <m/>
    <x v="3"/>
    <m/>
    <m/>
    <m/>
    <x v="3"/>
    <m/>
    <m/>
    <m/>
    <m/>
    <n v="3562"/>
    <m/>
    <m/>
    <n v="6"/>
    <n v="1.7123287671232876E-3"/>
    <m/>
    <m/>
    <m/>
    <m/>
    <m/>
    <m/>
    <n v="3562"/>
    <m/>
    <m/>
    <m/>
    <n v="3504"/>
    <n v="0.98371701291409319"/>
    <m/>
    <n v="27.05"/>
    <m/>
    <m/>
    <n v="94.783199999999994"/>
  </r>
  <r>
    <x v="0"/>
    <d v="2017-11-23T00:00:00"/>
    <d v="2017-11-01T00:00:00"/>
    <d v="2017-12-31T00:00:00"/>
    <x v="0"/>
    <s v="DAN_Carat_Diageo_Bailey's_Q4'17"/>
    <m/>
    <x v="3"/>
    <m/>
    <m/>
    <m/>
    <x v="3"/>
    <m/>
    <m/>
    <m/>
    <m/>
    <n v="3909"/>
    <m/>
    <m/>
    <n v="3"/>
    <n v="7.7881619937694702E-4"/>
    <m/>
    <m/>
    <m/>
    <m/>
    <m/>
    <m/>
    <n v="3909"/>
    <m/>
    <m/>
    <m/>
    <n v="3852"/>
    <n v="0.98541826554105905"/>
    <m/>
    <n v="27.05"/>
    <m/>
    <m/>
    <n v="104.1966"/>
  </r>
  <r>
    <x v="0"/>
    <d v="2017-11-24T00:00:00"/>
    <d v="2017-11-01T00:00:00"/>
    <d v="2017-12-31T00:00:00"/>
    <x v="0"/>
    <s v="DAN_Carat_Diageo_Bailey's_Q4'17"/>
    <m/>
    <x v="3"/>
    <m/>
    <m/>
    <m/>
    <x v="3"/>
    <m/>
    <m/>
    <m/>
    <m/>
    <n v="3590"/>
    <m/>
    <m/>
    <n v="3"/>
    <n v="8.4364454443194598E-4"/>
    <m/>
    <m/>
    <m/>
    <m/>
    <m/>
    <m/>
    <n v="3590"/>
    <m/>
    <m/>
    <m/>
    <n v="3556"/>
    <n v="0.9905292479108635"/>
    <m/>
    <n v="27.05"/>
    <m/>
    <m/>
    <n v="96.189800000000005"/>
  </r>
  <r>
    <x v="0"/>
    <d v="2017-11-25T00:00:00"/>
    <d v="2017-11-01T00:00:00"/>
    <d v="2017-12-31T00:00:00"/>
    <x v="0"/>
    <s v="DAN_Carat_Diageo_Bailey's_Q4'17"/>
    <m/>
    <x v="3"/>
    <m/>
    <m/>
    <m/>
    <x v="3"/>
    <m/>
    <m/>
    <m/>
    <m/>
    <n v="4112"/>
    <m/>
    <m/>
    <n v="4"/>
    <n v="9.8425196850393699E-4"/>
    <m/>
    <m/>
    <m/>
    <m/>
    <m/>
    <m/>
    <n v="4112"/>
    <m/>
    <m/>
    <m/>
    <n v="4064"/>
    <n v="0.98832684824902728"/>
    <m/>
    <n v="27.05"/>
    <m/>
    <m/>
    <n v="109.9312"/>
  </r>
  <r>
    <x v="0"/>
    <d v="2017-11-26T00:00:00"/>
    <d v="2017-11-01T00:00:00"/>
    <d v="2017-12-31T00:00:00"/>
    <x v="0"/>
    <s v="DAN_Carat_Diageo_Bailey's_Q4'17"/>
    <m/>
    <x v="3"/>
    <m/>
    <m/>
    <m/>
    <x v="3"/>
    <m/>
    <m/>
    <m/>
    <m/>
    <n v="4267"/>
    <m/>
    <m/>
    <n v="0"/>
    <n v="0"/>
    <m/>
    <m/>
    <m/>
    <m/>
    <m/>
    <m/>
    <n v="4267"/>
    <m/>
    <m/>
    <m/>
    <n v="4228"/>
    <n v="0.99086008905554257"/>
    <m/>
    <n v="27.05"/>
    <m/>
    <m/>
    <n v="114.3674"/>
  </r>
  <r>
    <x v="0"/>
    <d v="2017-11-20T00:00:00"/>
    <d v="2017-11-01T00:00:00"/>
    <d v="2017-12-31T00:00:00"/>
    <x v="0"/>
    <s v="DAN_Carat_Diageo_Bailey's_Q4'17"/>
    <m/>
    <x v="4"/>
    <m/>
    <m/>
    <m/>
    <x v="4"/>
    <m/>
    <m/>
    <m/>
    <m/>
    <n v="3847"/>
    <m/>
    <m/>
    <n v="7"/>
    <n v="1.8392012611665792E-3"/>
    <m/>
    <m/>
    <m/>
    <m/>
    <m/>
    <m/>
    <n v="3847"/>
    <m/>
    <m/>
    <m/>
    <n v="3806"/>
    <n v="0.98934234468416948"/>
    <m/>
    <n v="27.05"/>
    <m/>
    <m/>
    <n v="102.95230000000001"/>
  </r>
  <r>
    <x v="0"/>
    <d v="2017-11-21T00:00:00"/>
    <d v="2017-11-01T00:00:00"/>
    <d v="2017-12-31T00:00:00"/>
    <x v="0"/>
    <s v="DAN_Carat_Diageo_Bailey's_Q4'17"/>
    <m/>
    <x v="4"/>
    <m/>
    <m/>
    <m/>
    <x v="4"/>
    <m/>
    <m/>
    <m/>
    <m/>
    <n v="4210"/>
    <m/>
    <m/>
    <n v="2"/>
    <n v="4.7996160307175426E-4"/>
    <m/>
    <m/>
    <m/>
    <m/>
    <m/>
    <m/>
    <n v="4210"/>
    <m/>
    <m/>
    <m/>
    <n v="4167"/>
    <n v="0.98978622327790977"/>
    <m/>
    <n v="27.05"/>
    <m/>
    <m/>
    <n v="112.71735000000001"/>
  </r>
  <r>
    <x v="0"/>
    <d v="2017-11-22T00:00:00"/>
    <d v="2017-11-01T00:00:00"/>
    <d v="2017-12-31T00:00:00"/>
    <x v="0"/>
    <s v="DAN_Carat_Diageo_Bailey's_Q4'17"/>
    <m/>
    <x v="4"/>
    <m/>
    <m/>
    <m/>
    <x v="4"/>
    <m/>
    <m/>
    <m/>
    <m/>
    <n v="3650"/>
    <m/>
    <m/>
    <n v="4"/>
    <n v="1.1135857461024498E-3"/>
    <m/>
    <m/>
    <m/>
    <m/>
    <m/>
    <m/>
    <n v="3650"/>
    <m/>
    <m/>
    <m/>
    <n v="3592"/>
    <n v="0.98410958904109591"/>
    <m/>
    <n v="27.05"/>
    <m/>
    <m/>
    <n v="97.163600000000002"/>
  </r>
  <r>
    <x v="0"/>
    <d v="2017-11-23T00:00:00"/>
    <d v="2017-11-01T00:00:00"/>
    <d v="2017-12-31T00:00:00"/>
    <x v="0"/>
    <s v="DAN_Carat_Diageo_Bailey's_Q4'17"/>
    <m/>
    <x v="4"/>
    <m/>
    <m/>
    <m/>
    <x v="4"/>
    <m/>
    <m/>
    <m/>
    <m/>
    <n v="3769"/>
    <m/>
    <m/>
    <n v="1"/>
    <n v="2.6939655172413793E-4"/>
    <m/>
    <m/>
    <m/>
    <m/>
    <m/>
    <m/>
    <n v="3769"/>
    <m/>
    <m/>
    <m/>
    <n v="3712"/>
    <n v="0.98487662509949592"/>
    <m/>
    <n v="27.05"/>
    <m/>
    <m/>
    <n v="100.40960000000001"/>
  </r>
  <r>
    <x v="0"/>
    <d v="2017-11-24T00:00:00"/>
    <d v="2017-11-01T00:00:00"/>
    <d v="2017-12-31T00:00:00"/>
    <x v="0"/>
    <s v="DAN_Carat_Diageo_Bailey's_Q4'17"/>
    <m/>
    <x v="4"/>
    <m/>
    <m/>
    <m/>
    <x v="4"/>
    <m/>
    <m/>
    <m/>
    <m/>
    <n v="3260"/>
    <m/>
    <m/>
    <n v="4"/>
    <n v="1.2395413696932136E-3"/>
    <m/>
    <m/>
    <m/>
    <m/>
    <m/>
    <m/>
    <n v="3260"/>
    <m/>
    <m/>
    <m/>
    <n v="3227"/>
    <n v="0.98987730061349688"/>
    <m/>
    <n v="27.05"/>
    <m/>
    <m/>
    <n v="87.290350000000004"/>
  </r>
  <r>
    <x v="0"/>
    <d v="2017-11-25T00:00:00"/>
    <d v="2017-11-01T00:00:00"/>
    <d v="2017-12-31T00:00:00"/>
    <x v="0"/>
    <s v="DAN_Carat_Diageo_Bailey's_Q4'17"/>
    <m/>
    <x v="4"/>
    <m/>
    <m/>
    <m/>
    <x v="4"/>
    <m/>
    <m/>
    <m/>
    <m/>
    <n v="4106"/>
    <m/>
    <m/>
    <n v="2"/>
    <n v="4.9236829148202859E-4"/>
    <m/>
    <m/>
    <m/>
    <m/>
    <m/>
    <m/>
    <n v="4106"/>
    <m/>
    <m/>
    <m/>
    <n v="4062"/>
    <n v="0.98928397467121287"/>
    <m/>
    <n v="27.05"/>
    <m/>
    <m/>
    <n v="109.87710000000001"/>
  </r>
  <r>
    <x v="0"/>
    <d v="2017-11-26T00:00:00"/>
    <d v="2017-11-01T00:00:00"/>
    <d v="2017-12-31T00:00:00"/>
    <x v="0"/>
    <s v="DAN_Carat_Diageo_Bailey's_Q4'17"/>
    <m/>
    <x v="4"/>
    <m/>
    <m/>
    <m/>
    <x v="4"/>
    <m/>
    <m/>
    <m/>
    <m/>
    <n v="3959"/>
    <m/>
    <m/>
    <n v="0"/>
    <n v="0"/>
    <m/>
    <m/>
    <m/>
    <m/>
    <m/>
    <m/>
    <n v="3959"/>
    <m/>
    <m/>
    <m/>
    <n v="3928"/>
    <n v="0.99216973983329126"/>
    <m/>
    <n v="27.05"/>
    <m/>
    <m/>
    <n v="106.25240000000001"/>
  </r>
  <r>
    <x v="0"/>
    <d v="2017-11-20T00:00:00"/>
    <d v="2017-11-01T00:00:00"/>
    <d v="2017-12-31T00:00:00"/>
    <x v="0"/>
    <s v="DAN_Carat_Diageo_Bailey's_Q4'17"/>
    <m/>
    <x v="5"/>
    <m/>
    <m/>
    <m/>
    <x v="5"/>
    <m/>
    <m/>
    <m/>
    <m/>
    <n v="3957"/>
    <m/>
    <m/>
    <n v="4"/>
    <n v="1.0188487009679063E-3"/>
    <m/>
    <m/>
    <m/>
    <m/>
    <m/>
    <m/>
    <n v="3957"/>
    <m/>
    <m/>
    <m/>
    <n v="3926"/>
    <n v="0.99216578215820062"/>
    <m/>
    <n v="27.05"/>
    <m/>
    <m/>
    <n v="106.1983"/>
  </r>
  <r>
    <x v="0"/>
    <d v="2017-11-21T00:00:00"/>
    <d v="2017-11-01T00:00:00"/>
    <d v="2017-12-31T00:00:00"/>
    <x v="0"/>
    <s v="DAN_Carat_Diageo_Bailey's_Q4'17"/>
    <m/>
    <x v="5"/>
    <m/>
    <m/>
    <m/>
    <x v="5"/>
    <m/>
    <m/>
    <m/>
    <m/>
    <n v="4127"/>
    <m/>
    <m/>
    <n v="3"/>
    <n v="7.3493385595296422E-4"/>
    <m/>
    <m/>
    <m/>
    <m/>
    <m/>
    <m/>
    <n v="4127"/>
    <m/>
    <m/>
    <m/>
    <n v="4082"/>
    <n v="0.98909619578386232"/>
    <m/>
    <n v="27.05"/>
    <m/>
    <m/>
    <n v="110.41810000000001"/>
  </r>
  <r>
    <x v="0"/>
    <d v="2017-11-22T00:00:00"/>
    <d v="2017-11-01T00:00:00"/>
    <d v="2017-12-31T00:00:00"/>
    <x v="0"/>
    <s v="DAN_Carat_Diageo_Bailey's_Q4'17"/>
    <m/>
    <x v="5"/>
    <m/>
    <m/>
    <m/>
    <x v="5"/>
    <m/>
    <m/>
    <m/>
    <m/>
    <n v="3505"/>
    <m/>
    <m/>
    <n v="5"/>
    <n v="1.4450867052023121E-3"/>
    <m/>
    <m/>
    <m/>
    <m/>
    <m/>
    <m/>
    <n v="3505"/>
    <m/>
    <m/>
    <m/>
    <n v="3460"/>
    <n v="0.98716119828815974"/>
    <m/>
    <n v="27.05"/>
    <m/>
    <m/>
    <n v="93.593000000000004"/>
  </r>
  <r>
    <x v="0"/>
    <d v="2017-11-23T00:00:00"/>
    <d v="2017-11-01T00:00:00"/>
    <d v="2017-12-31T00:00:00"/>
    <x v="0"/>
    <s v="DAN_Carat_Diageo_Bailey's_Q4'17"/>
    <m/>
    <x v="5"/>
    <m/>
    <m/>
    <m/>
    <x v="5"/>
    <m/>
    <m/>
    <m/>
    <m/>
    <n v="3750"/>
    <m/>
    <m/>
    <n v="5"/>
    <n v="1.3535462912831618E-3"/>
    <m/>
    <m/>
    <m/>
    <m/>
    <m/>
    <m/>
    <n v="3750"/>
    <m/>
    <m/>
    <m/>
    <n v="3694"/>
    <n v="0.98506666666666665"/>
    <m/>
    <n v="27.05"/>
    <m/>
    <m/>
    <n v="99.922699999999992"/>
  </r>
  <r>
    <x v="0"/>
    <d v="2017-11-24T00:00:00"/>
    <d v="2017-11-01T00:00:00"/>
    <d v="2017-12-31T00:00:00"/>
    <x v="0"/>
    <s v="DAN_Carat_Diageo_Bailey's_Q4'17"/>
    <m/>
    <x v="5"/>
    <m/>
    <m/>
    <m/>
    <x v="5"/>
    <m/>
    <m/>
    <m/>
    <m/>
    <n v="3326"/>
    <m/>
    <m/>
    <n v="1"/>
    <n v="3.0450669914738123E-4"/>
    <m/>
    <m/>
    <m/>
    <m/>
    <m/>
    <m/>
    <n v="3326"/>
    <m/>
    <m/>
    <m/>
    <n v="3284"/>
    <n v="0.98737221888153937"/>
    <m/>
    <n v="27.05"/>
    <m/>
    <m/>
    <n v="88.8322"/>
  </r>
  <r>
    <x v="0"/>
    <d v="2017-11-25T00:00:00"/>
    <d v="2017-11-01T00:00:00"/>
    <d v="2017-12-31T00:00:00"/>
    <x v="0"/>
    <s v="DAN_Carat_Diageo_Bailey's_Q4'17"/>
    <m/>
    <x v="5"/>
    <m/>
    <m/>
    <m/>
    <x v="5"/>
    <m/>
    <m/>
    <m/>
    <m/>
    <n v="4062"/>
    <m/>
    <m/>
    <n v="6"/>
    <n v="1.4958863126402393E-3"/>
    <m/>
    <m/>
    <m/>
    <m/>
    <m/>
    <m/>
    <n v="4062"/>
    <m/>
    <m/>
    <m/>
    <n v="4011"/>
    <n v="0.98744460856720828"/>
    <m/>
    <n v="27.05"/>
    <m/>
    <m/>
    <n v="108.49755"/>
  </r>
  <r>
    <x v="0"/>
    <d v="2017-11-26T00:00:00"/>
    <d v="2017-11-01T00:00:00"/>
    <d v="2017-12-31T00:00:00"/>
    <x v="0"/>
    <s v="DAN_Carat_Diageo_Bailey's_Q4'17"/>
    <m/>
    <x v="5"/>
    <m/>
    <m/>
    <m/>
    <x v="5"/>
    <m/>
    <m/>
    <m/>
    <m/>
    <n v="3897"/>
    <m/>
    <m/>
    <n v="2"/>
    <n v="5.1759834368530024E-4"/>
    <m/>
    <m/>
    <m/>
    <m/>
    <m/>
    <m/>
    <n v="3897"/>
    <m/>
    <m/>
    <m/>
    <n v="3864"/>
    <n v="0.99153194765204"/>
    <m/>
    <n v="27.05"/>
    <m/>
    <m/>
    <n v="104.52119999999999"/>
  </r>
  <r>
    <x v="0"/>
    <d v="2017-11-20T00:00:00"/>
    <d v="2017-11-01T00:00:00"/>
    <d v="2017-12-31T00:00:00"/>
    <x v="0"/>
    <s v="DAN_Carat_Diageo_Bailey's_Q4'17"/>
    <m/>
    <x v="6"/>
    <m/>
    <m/>
    <m/>
    <x v="6"/>
    <m/>
    <m/>
    <m/>
    <m/>
    <n v="3840"/>
    <m/>
    <m/>
    <n v="0"/>
    <n v="0"/>
    <m/>
    <m/>
    <m/>
    <m/>
    <m/>
    <m/>
    <n v="3840"/>
    <m/>
    <m/>
    <m/>
    <n v="3806"/>
    <n v="0.99114583333333328"/>
    <m/>
    <n v="27.05"/>
    <m/>
    <m/>
    <n v="102.95230000000001"/>
  </r>
  <r>
    <x v="0"/>
    <d v="2017-11-21T00:00:00"/>
    <d v="2017-11-01T00:00:00"/>
    <d v="2017-12-31T00:00:00"/>
    <x v="0"/>
    <s v="DAN_Carat_Diageo_Bailey's_Q4'17"/>
    <m/>
    <x v="6"/>
    <m/>
    <m/>
    <m/>
    <x v="6"/>
    <m/>
    <m/>
    <m/>
    <m/>
    <n v="4185"/>
    <m/>
    <m/>
    <n v="2"/>
    <n v="4.8262548262548264E-4"/>
    <m/>
    <m/>
    <m/>
    <m/>
    <m/>
    <m/>
    <n v="4185"/>
    <m/>
    <m/>
    <m/>
    <n v="4144"/>
    <n v="0.99020310633213859"/>
    <m/>
    <n v="27.05"/>
    <m/>
    <m/>
    <n v="112.09519999999999"/>
  </r>
  <r>
    <x v="0"/>
    <d v="2017-11-22T00:00:00"/>
    <d v="2017-11-01T00:00:00"/>
    <d v="2017-12-31T00:00:00"/>
    <x v="0"/>
    <s v="DAN_Carat_Diageo_Bailey's_Q4'17"/>
    <m/>
    <x v="6"/>
    <m/>
    <m/>
    <m/>
    <x v="6"/>
    <m/>
    <m/>
    <m/>
    <m/>
    <n v="3681"/>
    <m/>
    <m/>
    <n v="4"/>
    <n v="1.0989010989010989E-3"/>
    <m/>
    <m/>
    <m/>
    <m/>
    <m/>
    <m/>
    <n v="3681"/>
    <m/>
    <m/>
    <m/>
    <n v="3640"/>
    <n v="0.98886172235805492"/>
    <m/>
    <n v="27.05"/>
    <m/>
    <m/>
    <n v="98.462000000000003"/>
  </r>
  <r>
    <x v="0"/>
    <d v="2017-11-23T00:00:00"/>
    <d v="2017-11-01T00:00:00"/>
    <d v="2017-12-31T00:00:00"/>
    <x v="0"/>
    <s v="DAN_Carat_Diageo_Bailey's_Q4'17"/>
    <m/>
    <x v="6"/>
    <m/>
    <m/>
    <m/>
    <x v="6"/>
    <m/>
    <m/>
    <m/>
    <m/>
    <n v="3856"/>
    <m/>
    <m/>
    <n v="5"/>
    <n v="1.3106159895150721E-3"/>
    <m/>
    <m/>
    <m/>
    <m/>
    <m/>
    <m/>
    <n v="3856"/>
    <m/>
    <m/>
    <m/>
    <n v="3815"/>
    <n v="0.98936721991701249"/>
    <m/>
    <n v="27.05"/>
    <m/>
    <m/>
    <n v="103.19575"/>
  </r>
  <r>
    <x v="0"/>
    <d v="2017-11-24T00:00:00"/>
    <d v="2017-11-01T00:00:00"/>
    <d v="2017-12-31T00:00:00"/>
    <x v="0"/>
    <s v="DAN_Carat_Diageo_Bailey's_Q4'17"/>
    <m/>
    <x v="6"/>
    <m/>
    <m/>
    <m/>
    <x v="6"/>
    <m/>
    <m/>
    <m/>
    <m/>
    <n v="3596"/>
    <m/>
    <m/>
    <n v="2"/>
    <n v="5.6132472635419596E-4"/>
    <m/>
    <m/>
    <m/>
    <m/>
    <m/>
    <m/>
    <n v="3596"/>
    <m/>
    <m/>
    <m/>
    <n v="3563"/>
    <n v="0.99082313681868739"/>
    <m/>
    <n v="27.05"/>
    <m/>
    <m/>
    <n v="96.37915000000001"/>
  </r>
  <r>
    <x v="0"/>
    <d v="2017-11-25T00:00:00"/>
    <d v="2017-11-01T00:00:00"/>
    <d v="2017-12-31T00:00:00"/>
    <x v="0"/>
    <s v="DAN_Carat_Diageo_Bailey's_Q4'17"/>
    <m/>
    <x v="6"/>
    <m/>
    <m/>
    <m/>
    <x v="6"/>
    <m/>
    <m/>
    <m/>
    <m/>
    <n v="4217"/>
    <m/>
    <m/>
    <n v="2"/>
    <n v="4.7892720306513407E-4"/>
    <m/>
    <m/>
    <m/>
    <m/>
    <m/>
    <m/>
    <n v="4217"/>
    <m/>
    <m/>
    <m/>
    <n v="4176"/>
    <n v="0.99027744842304954"/>
    <m/>
    <n v="27.05"/>
    <m/>
    <m/>
    <n v="112.96080000000001"/>
  </r>
  <r>
    <x v="0"/>
    <d v="2017-11-26T00:00:00"/>
    <d v="2017-11-01T00:00:00"/>
    <d v="2017-12-31T00:00:00"/>
    <x v="0"/>
    <s v="DAN_Carat_Diageo_Bailey's_Q4'17"/>
    <m/>
    <x v="6"/>
    <m/>
    <m/>
    <m/>
    <x v="6"/>
    <m/>
    <m/>
    <m/>
    <m/>
    <n v="4293"/>
    <m/>
    <m/>
    <n v="2"/>
    <n v="4.7036688617121356E-4"/>
    <m/>
    <m/>
    <m/>
    <m/>
    <m/>
    <m/>
    <n v="4293"/>
    <m/>
    <m/>
    <m/>
    <n v="4252"/>
    <n v="0.9904495690659213"/>
    <m/>
    <n v="27.05"/>
    <m/>
    <m/>
    <n v="115.01660000000001"/>
  </r>
  <r>
    <x v="0"/>
    <d v="2017-11-27T00:00:00"/>
    <d v="2017-11-01T00:00:00"/>
    <d v="2017-12-31T00:00:00"/>
    <x v="0"/>
    <s v="DAN_Carat_Diageo_Bailey's_Q4'17"/>
    <m/>
    <x v="1"/>
    <m/>
    <m/>
    <m/>
    <x v="1"/>
    <m/>
    <m/>
    <m/>
    <m/>
    <n v="3691"/>
    <m/>
    <m/>
    <n v="3"/>
    <n v="8.2327113062568603E-4"/>
    <m/>
    <m/>
    <m/>
    <m/>
    <m/>
    <m/>
    <n v="3691"/>
    <m/>
    <m/>
    <m/>
    <n v="3644"/>
    <n v="0.98726632348956922"/>
    <m/>
    <n v="27.05"/>
    <m/>
    <m/>
    <n v="98.5702"/>
  </r>
  <r>
    <x v="0"/>
    <d v="2017-11-28T00:00:00"/>
    <d v="2017-11-01T00:00:00"/>
    <d v="2017-12-31T00:00:00"/>
    <x v="0"/>
    <s v="DAN_Carat_Diageo_Bailey's_Q4'17"/>
    <m/>
    <x v="1"/>
    <m/>
    <m/>
    <m/>
    <x v="1"/>
    <m/>
    <m/>
    <m/>
    <m/>
    <n v="4098"/>
    <m/>
    <m/>
    <n v="3"/>
    <n v="7.4183976261127599E-4"/>
    <m/>
    <m/>
    <m/>
    <m/>
    <m/>
    <m/>
    <n v="4098"/>
    <m/>
    <m/>
    <m/>
    <n v="4044"/>
    <n v="0.98682284040995605"/>
    <m/>
    <n v="27.05"/>
    <m/>
    <m/>
    <n v="109.39019999999999"/>
  </r>
  <r>
    <x v="0"/>
    <d v="2017-11-29T00:00:00"/>
    <d v="2017-11-01T00:00:00"/>
    <d v="2017-12-31T00:00:00"/>
    <x v="0"/>
    <s v="DAN_Carat_Diageo_Bailey's_Q4'17"/>
    <m/>
    <x v="1"/>
    <m/>
    <m/>
    <m/>
    <x v="1"/>
    <m/>
    <m/>
    <m/>
    <m/>
    <n v="3892"/>
    <m/>
    <m/>
    <n v="1"/>
    <n v="2.6001040041601667E-4"/>
    <m/>
    <m/>
    <m/>
    <m/>
    <m/>
    <m/>
    <n v="3892"/>
    <m/>
    <m/>
    <m/>
    <n v="3846"/>
    <n v="0.98818088386433711"/>
    <m/>
    <n v="27.05"/>
    <m/>
    <m/>
    <n v="104.0343"/>
  </r>
  <r>
    <x v="0"/>
    <d v="2017-11-30T00:00:00"/>
    <d v="2017-11-01T00:00:00"/>
    <d v="2017-12-31T00:00:00"/>
    <x v="0"/>
    <s v="DAN_Carat_Diageo_Bailey's_Q4'17"/>
    <m/>
    <x v="1"/>
    <m/>
    <m/>
    <m/>
    <x v="1"/>
    <m/>
    <m/>
    <m/>
    <m/>
    <n v="3894"/>
    <m/>
    <m/>
    <n v="6"/>
    <n v="1.557632398753894E-3"/>
    <m/>
    <m/>
    <m/>
    <m/>
    <m/>
    <m/>
    <n v="3894"/>
    <m/>
    <m/>
    <m/>
    <n v="3852"/>
    <n v="0.98921417565485359"/>
    <m/>
    <n v="27.05"/>
    <m/>
    <m/>
    <n v="104.1966"/>
  </r>
  <r>
    <x v="0"/>
    <d v="2017-12-01T00:00:00"/>
    <d v="2017-11-01T00:00:00"/>
    <d v="2017-12-31T00:00:00"/>
    <x v="0"/>
    <s v="DAN_Carat_Diageo_Bailey's_Q4'17"/>
    <m/>
    <x v="1"/>
    <m/>
    <m/>
    <m/>
    <x v="1"/>
    <m/>
    <m/>
    <m/>
    <m/>
    <n v="4504"/>
    <m/>
    <m/>
    <n v="3"/>
    <n v="6.7189249720044791E-4"/>
    <m/>
    <m/>
    <m/>
    <m/>
    <m/>
    <m/>
    <n v="4504"/>
    <m/>
    <m/>
    <m/>
    <n v="4465"/>
    <n v="0.99134103019538189"/>
    <m/>
    <n v="27.05"/>
    <m/>
    <m/>
    <n v="120.77825"/>
  </r>
  <r>
    <x v="0"/>
    <d v="2017-12-02T00:00:00"/>
    <d v="2017-11-01T00:00:00"/>
    <d v="2017-12-31T00:00:00"/>
    <x v="0"/>
    <s v="DAN_Carat_Diageo_Bailey's_Q4'17"/>
    <m/>
    <x v="1"/>
    <m/>
    <m/>
    <m/>
    <x v="1"/>
    <m/>
    <m/>
    <m/>
    <m/>
    <n v="4376"/>
    <m/>
    <m/>
    <n v="5"/>
    <n v="1.1542012927054479E-3"/>
    <m/>
    <m/>
    <m/>
    <m/>
    <m/>
    <m/>
    <n v="4376"/>
    <m/>
    <m/>
    <m/>
    <n v="4332"/>
    <n v="0.98994515539305306"/>
    <m/>
    <n v="27.05"/>
    <m/>
    <m/>
    <n v="117.18060000000001"/>
  </r>
  <r>
    <x v="0"/>
    <d v="2017-12-03T00:00:00"/>
    <d v="2017-11-01T00:00:00"/>
    <d v="2017-12-31T00:00:00"/>
    <x v="0"/>
    <s v="DAN_Carat_Diageo_Bailey's_Q4'17"/>
    <m/>
    <x v="1"/>
    <m/>
    <m/>
    <m/>
    <x v="1"/>
    <m/>
    <m/>
    <m/>
    <m/>
    <n v="5228"/>
    <m/>
    <m/>
    <n v="1"/>
    <n v="1.9308746862328635E-4"/>
    <m/>
    <m/>
    <m/>
    <m/>
    <m/>
    <m/>
    <n v="5228"/>
    <m/>
    <m/>
    <m/>
    <n v="5179"/>
    <n v="0.99062739097169095"/>
    <m/>
    <n v="27.05"/>
    <m/>
    <m/>
    <n v="140.09195000000003"/>
  </r>
  <r>
    <x v="0"/>
    <d v="2017-11-27T00:00:00"/>
    <d v="2017-11-01T00:00:00"/>
    <d v="2017-12-31T00:00:00"/>
    <x v="0"/>
    <s v="DAN_Carat_Diageo_Bailey's_Q4'17"/>
    <m/>
    <x v="2"/>
    <m/>
    <m/>
    <m/>
    <x v="2"/>
    <m/>
    <m/>
    <m/>
    <m/>
    <n v="3201"/>
    <m/>
    <m/>
    <n v="2"/>
    <n v="6.3151247237132932E-4"/>
    <m/>
    <m/>
    <m/>
    <m/>
    <m/>
    <m/>
    <n v="3201"/>
    <m/>
    <m/>
    <m/>
    <n v="3167"/>
    <n v="0.98937831927522646"/>
    <m/>
    <n v="27.05"/>
    <m/>
    <m/>
    <n v="85.667349999999999"/>
  </r>
  <r>
    <x v="0"/>
    <d v="2017-11-28T00:00:00"/>
    <d v="2017-11-01T00:00:00"/>
    <d v="2017-12-31T00:00:00"/>
    <x v="0"/>
    <s v="DAN_Carat_Diageo_Bailey's_Q4'17"/>
    <m/>
    <x v="2"/>
    <m/>
    <m/>
    <m/>
    <x v="2"/>
    <m/>
    <m/>
    <m/>
    <m/>
    <n v="3531"/>
    <m/>
    <m/>
    <n v="0"/>
    <n v="0"/>
    <m/>
    <m/>
    <m/>
    <m/>
    <m/>
    <m/>
    <n v="3531"/>
    <m/>
    <m/>
    <m/>
    <n v="3464"/>
    <n v="0.98102520532427073"/>
    <m/>
    <n v="27.05"/>
    <m/>
    <m/>
    <n v="93.7012"/>
  </r>
  <r>
    <x v="0"/>
    <d v="2017-11-29T00:00:00"/>
    <d v="2017-11-01T00:00:00"/>
    <d v="2017-12-31T00:00:00"/>
    <x v="0"/>
    <s v="DAN_Carat_Diageo_Bailey's_Q4'17"/>
    <m/>
    <x v="2"/>
    <m/>
    <m/>
    <m/>
    <x v="2"/>
    <m/>
    <m/>
    <m/>
    <m/>
    <n v="3364"/>
    <m/>
    <m/>
    <n v="1"/>
    <n v="3.0211480362537764E-4"/>
    <m/>
    <m/>
    <m/>
    <m/>
    <m/>
    <m/>
    <n v="3364"/>
    <m/>
    <m/>
    <m/>
    <n v="3310"/>
    <n v="0.98394768133174793"/>
    <m/>
    <n v="27.05"/>
    <m/>
    <m/>
    <n v="89.535499999999999"/>
  </r>
  <r>
    <x v="0"/>
    <d v="2017-11-30T00:00:00"/>
    <d v="2017-11-01T00:00:00"/>
    <d v="2017-12-31T00:00:00"/>
    <x v="0"/>
    <s v="DAN_Carat_Diageo_Bailey's_Q4'17"/>
    <m/>
    <x v="2"/>
    <m/>
    <m/>
    <m/>
    <x v="2"/>
    <m/>
    <m/>
    <m/>
    <m/>
    <n v="3350"/>
    <m/>
    <m/>
    <n v="0"/>
    <n v="0"/>
    <m/>
    <m/>
    <m/>
    <m/>
    <m/>
    <m/>
    <n v="3350"/>
    <m/>
    <m/>
    <m/>
    <n v="3308"/>
    <n v="0.98746268656716418"/>
    <m/>
    <n v="27.05"/>
    <m/>
    <m/>
    <n v="89.481400000000008"/>
  </r>
  <r>
    <x v="0"/>
    <d v="2017-12-01T00:00:00"/>
    <d v="2017-11-01T00:00:00"/>
    <d v="2017-12-31T00:00:00"/>
    <x v="0"/>
    <s v="DAN_Carat_Diageo_Bailey's_Q4'17"/>
    <m/>
    <x v="2"/>
    <m/>
    <m/>
    <m/>
    <x v="2"/>
    <m/>
    <m/>
    <m/>
    <m/>
    <n v="4427"/>
    <m/>
    <m/>
    <n v="7"/>
    <n v="1.600365797896662E-3"/>
    <m/>
    <m/>
    <m/>
    <m/>
    <m/>
    <m/>
    <n v="4427"/>
    <m/>
    <m/>
    <m/>
    <n v="4374"/>
    <n v="0.98802800993901063"/>
    <m/>
    <n v="27.05"/>
    <m/>
    <m/>
    <n v="118.3167"/>
  </r>
  <r>
    <x v="0"/>
    <d v="2017-12-02T00:00:00"/>
    <d v="2017-11-01T00:00:00"/>
    <d v="2017-12-31T00:00:00"/>
    <x v="0"/>
    <s v="DAN_Carat_Diageo_Bailey's_Q4'17"/>
    <m/>
    <x v="2"/>
    <m/>
    <m/>
    <m/>
    <x v="2"/>
    <m/>
    <m/>
    <m/>
    <m/>
    <n v="4275"/>
    <m/>
    <m/>
    <n v="3"/>
    <n v="7.0754716981132071E-4"/>
    <m/>
    <m/>
    <m/>
    <m/>
    <m/>
    <m/>
    <n v="4275"/>
    <m/>
    <m/>
    <m/>
    <n v="4240"/>
    <n v="0.99181286549707603"/>
    <m/>
    <n v="27.05"/>
    <m/>
    <m/>
    <n v="114.69199999999999"/>
  </r>
  <r>
    <x v="0"/>
    <d v="2017-12-03T00:00:00"/>
    <d v="2017-11-01T00:00:00"/>
    <d v="2017-12-31T00:00:00"/>
    <x v="0"/>
    <s v="DAN_Carat_Diageo_Bailey's_Q4'17"/>
    <m/>
    <x v="2"/>
    <m/>
    <m/>
    <m/>
    <x v="2"/>
    <m/>
    <m/>
    <m/>
    <m/>
    <n v="5256"/>
    <m/>
    <m/>
    <n v="1"/>
    <n v="1.920860545524395E-4"/>
    <m/>
    <m/>
    <m/>
    <m/>
    <m/>
    <m/>
    <n v="5256"/>
    <m/>
    <m/>
    <m/>
    <n v="5206"/>
    <n v="0.99048706240487061"/>
    <m/>
    <n v="27.05"/>
    <m/>
    <m/>
    <n v="140.82230000000001"/>
  </r>
  <r>
    <x v="0"/>
    <d v="2017-11-27T00:00:00"/>
    <d v="2017-11-01T00:00:00"/>
    <d v="2017-12-31T00:00:00"/>
    <x v="0"/>
    <s v="DAN_Carat_Diageo_Bailey's_Q4'17"/>
    <m/>
    <x v="3"/>
    <m/>
    <m/>
    <m/>
    <x v="3"/>
    <m/>
    <m/>
    <m/>
    <m/>
    <n v="3706"/>
    <m/>
    <m/>
    <n v="1"/>
    <n v="2.7344818156959256E-4"/>
    <m/>
    <m/>
    <m/>
    <m/>
    <m/>
    <m/>
    <n v="3706"/>
    <m/>
    <m/>
    <m/>
    <n v="3657"/>
    <n v="0.98677819751753915"/>
    <m/>
    <n v="27.05"/>
    <m/>
    <m/>
    <n v="98.921850000000006"/>
  </r>
  <r>
    <x v="0"/>
    <d v="2017-11-28T00:00:00"/>
    <d v="2017-11-01T00:00:00"/>
    <d v="2017-12-31T00:00:00"/>
    <x v="0"/>
    <s v="DAN_Carat_Diageo_Bailey's_Q4'17"/>
    <m/>
    <x v="3"/>
    <m/>
    <m/>
    <m/>
    <x v="3"/>
    <m/>
    <m/>
    <m/>
    <m/>
    <n v="4207"/>
    <m/>
    <m/>
    <n v="3"/>
    <n v="7.2115384615384619E-4"/>
    <m/>
    <m/>
    <m/>
    <m/>
    <m/>
    <m/>
    <n v="4207"/>
    <m/>
    <m/>
    <m/>
    <n v="4160"/>
    <n v="0.98882814357024007"/>
    <m/>
    <n v="27.05"/>
    <m/>
    <m/>
    <n v="112.52800000000001"/>
  </r>
  <r>
    <x v="0"/>
    <d v="2017-11-29T00:00:00"/>
    <d v="2017-11-01T00:00:00"/>
    <d v="2017-12-31T00:00:00"/>
    <x v="0"/>
    <s v="DAN_Carat_Diageo_Bailey's_Q4'17"/>
    <m/>
    <x v="3"/>
    <m/>
    <m/>
    <m/>
    <x v="3"/>
    <m/>
    <m/>
    <m/>
    <m/>
    <n v="3858"/>
    <m/>
    <m/>
    <n v="3"/>
    <n v="7.8451882845188283E-4"/>
    <m/>
    <m/>
    <m/>
    <m/>
    <m/>
    <m/>
    <n v="3858"/>
    <m/>
    <m/>
    <m/>
    <n v="3824"/>
    <n v="0.99118714359771898"/>
    <m/>
    <n v="27.05"/>
    <m/>
    <m/>
    <n v="103.4392"/>
  </r>
  <r>
    <x v="0"/>
    <d v="2017-11-30T00:00:00"/>
    <d v="2017-11-01T00:00:00"/>
    <d v="2017-12-31T00:00:00"/>
    <x v="0"/>
    <s v="DAN_Carat_Diageo_Bailey's_Q4'17"/>
    <m/>
    <x v="3"/>
    <m/>
    <m/>
    <m/>
    <x v="3"/>
    <m/>
    <m/>
    <m/>
    <m/>
    <n v="3969"/>
    <m/>
    <m/>
    <n v="2"/>
    <n v="5.0903537795876815E-4"/>
    <m/>
    <m/>
    <m/>
    <m/>
    <m/>
    <m/>
    <n v="3969"/>
    <m/>
    <m/>
    <m/>
    <n v="3929"/>
    <n v="0.98992189468379943"/>
    <m/>
    <n v="27.05"/>
    <m/>
    <m/>
    <n v="106.27945"/>
  </r>
  <r>
    <x v="0"/>
    <d v="2017-12-01T00:00:00"/>
    <d v="2017-11-01T00:00:00"/>
    <d v="2017-12-31T00:00:00"/>
    <x v="0"/>
    <s v="DAN_Carat_Diageo_Bailey's_Q4'17"/>
    <m/>
    <x v="3"/>
    <m/>
    <m/>
    <m/>
    <x v="3"/>
    <m/>
    <m/>
    <m/>
    <m/>
    <n v="4524"/>
    <m/>
    <m/>
    <n v="2"/>
    <n v="4.4772778150884264E-4"/>
    <m/>
    <m/>
    <m/>
    <m/>
    <m/>
    <m/>
    <n v="4524"/>
    <m/>
    <m/>
    <m/>
    <n v="4467"/>
    <n v="0.9874005305039788"/>
    <m/>
    <n v="27.05"/>
    <m/>
    <m/>
    <n v="120.83235000000001"/>
  </r>
  <r>
    <x v="0"/>
    <d v="2017-12-02T00:00:00"/>
    <d v="2017-11-01T00:00:00"/>
    <d v="2017-12-31T00:00:00"/>
    <x v="0"/>
    <s v="DAN_Carat_Diageo_Bailey's_Q4'17"/>
    <m/>
    <x v="3"/>
    <m/>
    <m/>
    <m/>
    <x v="3"/>
    <m/>
    <m/>
    <m/>
    <m/>
    <n v="4346"/>
    <m/>
    <m/>
    <n v="0"/>
    <n v="0"/>
    <m/>
    <m/>
    <m/>
    <m/>
    <m/>
    <m/>
    <n v="4346"/>
    <m/>
    <m/>
    <m/>
    <n v="4306"/>
    <n v="0.9907961343764381"/>
    <m/>
    <n v="27.05"/>
    <m/>
    <m/>
    <n v="116.4773"/>
  </r>
  <r>
    <x v="0"/>
    <d v="2017-12-03T00:00:00"/>
    <d v="2017-11-01T00:00:00"/>
    <d v="2017-12-31T00:00:00"/>
    <x v="0"/>
    <s v="DAN_Carat_Diageo_Bailey's_Q4'17"/>
    <m/>
    <x v="3"/>
    <m/>
    <m/>
    <m/>
    <x v="3"/>
    <m/>
    <m/>
    <m/>
    <m/>
    <n v="5213"/>
    <m/>
    <m/>
    <n v="3"/>
    <n v="5.7993427411560028E-4"/>
    <m/>
    <m/>
    <m/>
    <m/>
    <m/>
    <m/>
    <n v="5213"/>
    <m/>
    <m/>
    <m/>
    <n v="5173"/>
    <n v="0.99232687511989259"/>
    <m/>
    <n v="27.05"/>
    <m/>
    <m/>
    <n v="139.92964999999998"/>
  </r>
  <r>
    <x v="0"/>
    <d v="2017-11-27T00:00:00"/>
    <d v="2017-11-01T00:00:00"/>
    <d v="2017-12-31T00:00:00"/>
    <x v="0"/>
    <s v="DAN_Carat_Diageo_Bailey's_Q4'17"/>
    <m/>
    <x v="4"/>
    <m/>
    <m/>
    <m/>
    <x v="4"/>
    <m/>
    <m/>
    <m/>
    <m/>
    <n v="3357"/>
    <m/>
    <m/>
    <n v="3"/>
    <n v="9.049773755656109E-4"/>
    <m/>
    <m/>
    <m/>
    <m/>
    <m/>
    <m/>
    <n v="3357"/>
    <m/>
    <m/>
    <m/>
    <n v="3315"/>
    <n v="0.98748882931188564"/>
    <m/>
    <n v="27.05"/>
    <m/>
    <m/>
    <n v="89.670749999999998"/>
  </r>
  <r>
    <x v="0"/>
    <d v="2017-11-28T00:00:00"/>
    <d v="2017-11-01T00:00:00"/>
    <d v="2017-12-31T00:00:00"/>
    <x v="0"/>
    <s v="DAN_Carat_Diageo_Bailey's_Q4'17"/>
    <m/>
    <x v="4"/>
    <m/>
    <m/>
    <m/>
    <x v="4"/>
    <m/>
    <m/>
    <m/>
    <m/>
    <n v="3460"/>
    <m/>
    <m/>
    <n v="2"/>
    <n v="5.837711617046118E-4"/>
    <m/>
    <m/>
    <m/>
    <m/>
    <m/>
    <m/>
    <n v="3460"/>
    <m/>
    <m/>
    <m/>
    <n v="3426"/>
    <n v="0.99017341040462425"/>
    <m/>
    <n v="27.05"/>
    <m/>
    <m/>
    <n v="92.673299999999998"/>
  </r>
  <r>
    <x v="0"/>
    <d v="2017-11-29T00:00:00"/>
    <d v="2017-11-01T00:00:00"/>
    <d v="2017-12-31T00:00:00"/>
    <x v="0"/>
    <s v="DAN_Carat_Diageo_Bailey's_Q4'17"/>
    <m/>
    <x v="4"/>
    <m/>
    <m/>
    <m/>
    <x v="4"/>
    <m/>
    <m/>
    <m/>
    <m/>
    <n v="3387"/>
    <m/>
    <m/>
    <n v="1"/>
    <n v="2.9913251570445708E-4"/>
    <m/>
    <m/>
    <m/>
    <m/>
    <m/>
    <m/>
    <n v="3387"/>
    <m/>
    <m/>
    <m/>
    <n v="3343"/>
    <n v="0.98700915264245648"/>
    <m/>
    <n v="27.05"/>
    <m/>
    <m/>
    <n v="90.428150000000002"/>
  </r>
  <r>
    <x v="0"/>
    <d v="2017-11-30T00:00:00"/>
    <d v="2017-11-01T00:00:00"/>
    <d v="2017-12-31T00:00:00"/>
    <x v="0"/>
    <s v="DAN_Carat_Diageo_Bailey's_Q4'17"/>
    <m/>
    <x v="4"/>
    <m/>
    <m/>
    <m/>
    <x v="4"/>
    <m/>
    <m/>
    <m/>
    <m/>
    <n v="3392"/>
    <m/>
    <m/>
    <n v="3"/>
    <n v="8.9632506722438004E-4"/>
    <m/>
    <m/>
    <m/>
    <m/>
    <m/>
    <m/>
    <n v="3392"/>
    <m/>
    <m/>
    <m/>
    <n v="3347"/>
    <n v="0.98673349056603776"/>
    <m/>
    <n v="27.05"/>
    <m/>
    <m/>
    <n v="90.536349999999999"/>
  </r>
  <r>
    <x v="0"/>
    <d v="2017-12-01T00:00:00"/>
    <d v="2017-11-01T00:00:00"/>
    <d v="2017-12-31T00:00:00"/>
    <x v="0"/>
    <s v="DAN_Carat_Diageo_Bailey's_Q4'17"/>
    <m/>
    <x v="4"/>
    <m/>
    <m/>
    <m/>
    <x v="4"/>
    <m/>
    <m/>
    <m/>
    <m/>
    <n v="4349"/>
    <m/>
    <m/>
    <n v="3"/>
    <n v="6.9832402234636874E-4"/>
    <m/>
    <m/>
    <m/>
    <m/>
    <m/>
    <m/>
    <n v="4349"/>
    <m/>
    <m/>
    <m/>
    <n v="4296"/>
    <n v="0.98781329041158883"/>
    <m/>
    <n v="27.05"/>
    <m/>
    <m/>
    <n v="116.2068"/>
  </r>
  <r>
    <x v="0"/>
    <d v="2017-12-02T00:00:00"/>
    <d v="2017-11-01T00:00:00"/>
    <d v="2017-12-31T00:00:00"/>
    <x v="0"/>
    <s v="DAN_Carat_Diageo_Bailey's_Q4'17"/>
    <m/>
    <x v="4"/>
    <m/>
    <m/>
    <m/>
    <x v="4"/>
    <m/>
    <m/>
    <m/>
    <m/>
    <n v="4311"/>
    <m/>
    <m/>
    <n v="1"/>
    <n v="2.3402761525860051E-4"/>
    <m/>
    <m/>
    <m/>
    <m/>
    <m/>
    <m/>
    <n v="4311"/>
    <m/>
    <m/>
    <m/>
    <n v="4273"/>
    <n v="0.99118533982834611"/>
    <m/>
    <n v="27.05"/>
    <m/>
    <m/>
    <n v="115.58465000000001"/>
  </r>
  <r>
    <x v="0"/>
    <d v="2017-12-03T00:00:00"/>
    <d v="2017-11-01T00:00:00"/>
    <d v="2017-12-31T00:00:00"/>
    <x v="0"/>
    <s v="DAN_Carat_Diageo_Bailey's_Q4'17"/>
    <m/>
    <x v="4"/>
    <m/>
    <m/>
    <m/>
    <x v="4"/>
    <m/>
    <m/>
    <m/>
    <m/>
    <n v="5225"/>
    <m/>
    <m/>
    <n v="4"/>
    <n v="7.7205172746574015E-4"/>
    <m/>
    <m/>
    <m/>
    <m/>
    <m/>
    <m/>
    <n v="5225"/>
    <m/>
    <m/>
    <m/>
    <n v="5181"/>
    <n v="0.991578947368421"/>
    <m/>
    <n v="27.05"/>
    <m/>
    <m/>
    <n v="140.14605000000003"/>
  </r>
  <r>
    <x v="0"/>
    <d v="2017-11-27T00:00:00"/>
    <d v="2017-11-01T00:00:00"/>
    <d v="2017-12-31T00:00:00"/>
    <x v="0"/>
    <s v="DAN_Carat_Diageo_Bailey's_Q4'17"/>
    <m/>
    <x v="5"/>
    <m/>
    <m/>
    <m/>
    <x v="5"/>
    <m/>
    <m/>
    <m/>
    <m/>
    <n v="3237"/>
    <m/>
    <m/>
    <n v="4"/>
    <n v="1.2523481527864746E-3"/>
    <m/>
    <m/>
    <m/>
    <m/>
    <m/>
    <m/>
    <n v="3237"/>
    <m/>
    <m/>
    <m/>
    <n v="3194"/>
    <n v="0.98671609514983005"/>
    <m/>
    <n v="27.05"/>
    <m/>
    <m/>
    <n v="86.3977"/>
  </r>
  <r>
    <x v="0"/>
    <d v="2017-11-28T00:00:00"/>
    <d v="2017-11-01T00:00:00"/>
    <d v="2017-12-31T00:00:00"/>
    <x v="0"/>
    <s v="DAN_Carat_Diageo_Bailey's_Q4'17"/>
    <m/>
    <x v="5"/>
    <m/>
    <m/>
    <m/>
    <x v="5"/>
    <m/>
    <m/>
    <m/>
    <m/>
    <n v="3458"/>
    <m/>
    <m/>
    <n v="0"/>
    <n v="0"/>
    <m/>
    <m/>
    <m/>
    <m/>
    <m/>
    <m/>
    <n v="3458"/>
    <m/>
    <m/>
    <m/>
    <n v="3408"/>
    <n v="0.98554077501445925"/>
    <m/>
    <n v="27.05"/>
    <m/>
    <m/>
    <n v="92.186400000000006"/>
  </r>
  <r>
    <x v="0"/>
    <d v="2017-11-29T00:00:00"/>
    <d v="2017-11-01T00:00:00"/>
    <d v="2017-12-31T00:00:00"/>
    <x v="0"/>
    <s v="DAN_Carat_Diageo_Bailey's_Q4'17"/>
    <m/>
    <x v="5"/>
    <m/>
    <m/>
    <m/>
    <x v="5"/>
    <m/>
    <m/>
    <m/>
    <m/>
    <n v="3386"/>
    <m/>
    <m/>
    <n v="3"/>
    <n v="8.9793475007482785E-4"/>
    <m/>
    <m/>
    <m/>
    <m/>
    <m/>
    <m/>
    <n v="3386"/>
    <m/>
    <m/>
    <m/>
    <n v="3341"/>
    <n v="0.98670998227997642"/>
    <m/>
    <n v="27.05"/>
    <m/>
    <m/>
    <n v="90.374049999999997"/>
  </r>
  <r>
    <x v="0"/>
    <d v="2017-11-30T00:00:00"/>
    <d v="2017-11-01T00:00:00"/>
    <d v="2017-12-31T00:00:00"/>
    <x v="0"/>
    <s v="DAN_Carat_Diageo_Bailey's_Q4'17"/>
    <m/>
    <x v="5"/>
    <m/>
    <m/>
    <m/>
    <x v="5"/>
    <m/>
    <m/>
    <m/>
    <m/>
    <n v="3411"/>
    <m/>
    <m/>
    <n v="2"/>
    <n v="5.9329575793533079E-4"/>
    <m/>
    <m/>
    <m/>
    <m/>
    <m/>
    <m/>
    <n v="3411"/>
    <m/>
    <m/>
    <m/>
    <n v="3371"/>
    <n v="0.98827323365581943"/>
    <m/>
    <n v="27.05"/>
    <m/>
    <m/>
    <n v="91.185550000000006"/>
  </r>
  <r>
    <x v="0"/>
    <d v="2017-12-01T00:00:00"/>
    <d v="2017-11-01T00:00:00"/>
    <d v="2017-12-31T00:00:00"/>
    <x v="0"/>
    <s v="DAN_Carat_Diageo_Bailey's_Q4'17"/>
    <m/>
    <x v="5"/>
    <m/>
    <m/>
    <m/>
    <x v="5"/>
    <m/>
    <m/>
    <m/>
    <m/>
    <n v="4322"/>
    <m/>
    <m/>
    <n v="2"/>
    <n v="4.691531785127844E-4"/>
    <m/>
    <m/>
    <m/>
    <m/>
    <m/>
    <m/>
    <n v="4322"/>
    <m/>
    <m/>
    <m/>
    <n v="4263"/>
    <n v="0.98634891254049051"/>
    <m/>
    <n v="27.05"/>
    <m/>
    <m/>
    <n v="115.31415000000001"/>
  </r>
  <r>
    <x v="0"/>
    <d v="2017-12-02T00:00:00"/>
    <d v="2017-11-01T00:00:00"/>
    <d v="2017-12-31T00:00:00"/>
    <x v="0"/>
    <s v="DAN_Carat_Diageo_Bailey's_Q4'17"/>
    <m/>
    <x v="5"/>
    <m/>
    <m/>
    <m/>
    <x v="5"/>
    <m/>
    <m/>
    <m/>
    <m/>
    <n v="4351"/>
    <m/>
    <m/>
    <n v="3"/>
    <n v="6.9557152793878966E-4"/>
    <m/>
    <m/>
    <m/>
    <m/>
    <m/>
    <m/>
    <n v="4351"/>
    <m/>
    <m/>
    <m/>
    <n v="4313"/>
    <n v="0.99126637554585151"/>
    <m/>
    <n v="27.05"/>
    <m/>
    <m/>
    <n v="116.66665"/>
  </r>
  <r>
    <x v="0"/>
    <d v="2017-12-03T00:00:00"/>
    <d v="2017-11-01T00:00:00"/>
    <d v="2017-12-31T00:00:00"/>
    <x v="0"/>
    <s v="DAN_Carat_Diageo_Bailey's_Q4'17"/>
    <m/>
    <x v="5"/>
    <m/>
    <m/>
    <m/>
    <x v="5"/>
    <m/>
    <m/>
    <m/>
    <m/>
    <n v="5320"/>
    <m/>
    <m/>
    <n v="5"/>
    <n v="9.4732853353543013E-4"/>
    <m/>
    <m/>
    <m/>
    <m/>
    <m/>
    <m/>
    <n v="5320"/>
    <m/>
    <m/>
    <m/>
    <n v="5278"/>
    <n v="0.99210526315789471"/>
    <m/>
    <n v="27.05"/>
    <m/>
    <m/>
    <n v="142.76990000000001"/>
  </r>
  <r>
    <x v="0"/>
    <d v="2017-11-27T00:00:00"/>
    <d v="2017-11-01T00:00:00"/>
    <d v="2017-12-31T00:00:00"/>
    <x v="0"/>
    <s v="DAN_Carat_Diageo_Bailey's_Q4'17"/>
    <m/>
    <x v="6"/>
    <m/>
    <m/>
    <m/>
    <x v="6"/>
    <m/>
    <m/>
    <m/>
    <m/>
    <n v="3731"/>
    <m/>
    <m/>
    <n v="3"/>
    <n v="8.1322851721333698E-4"/>
    <m/>
    <m/>
    <m/>
    <m/>
    <m/>
    <m/>
    <n v="3731"/>
    <m/>
    <m/>
    <m/>
    <n v="3689"/>
    <n v="0.98874296435272047"/>
    <m/>
    <n v="27.05"/>
    <m/>
    <m/>
    <n v="99.787449999999993"/>
  </r>
  <r>
    <x v="0"/>
    <d v="2017-11-28T00:00:00"/>
    <d v="2017-11-01T00:00:00"/>
    <d v="2017-12-31T00:00:00"/>
    <x v="0"/>
    <s v="DAN_Carat_Diageo_Bailey's_Q4'17"/>
    <m/>
    <x v="6"/>
    <m/>
    <m/>
    <m/>
    <x v="6"/>
    <m/>
    <m/>
    <m/>
    <m/>
    <n v="4250"/>
    <m/>
    <m/>
    <n v="3"/>
    <n v="7.1258907363420433E-4"/>
    <m/>
    <m/>
    <m/>
    <m/>
    <m/>
    <m/>
    <n v="4250"/>
    <m/>
    <m/>
    <m/>
    <n v="4210"/>
    <n v="0.99058823529411766"/>
    <m/>
    <n v="27.05"/>
    <m/>
    <m/>
    <n v="113.8805"/>
  </r>
  <r>
    <x v="0"/>
    <d v="2017-11-29T00:00:00"/>
    <d v="2017-11-01T00:00:00"/>
    <d v="2017-12-31T00:00:00"/>
    <x v="0"/>
    <s v="DAN_Carat_Diageo_Bailey's_Q4'17"/>
    <m/>
    <x v="6"/>
    <m/>
    <m/>
    <m/>
    <x v="6"/>
    <m/>
    <m/>
    <m/>
    <m/>
    <n v="3982"/>
    <m/>
    <m/>
    <n v="3"/>
    <n v="7.6277650648360034E-4"/>
    <m/>
    <m/>
    <m/>
    <m/>
    <m/>
    <m/>
    <n v="3982"/>
    <m/>
    <m/>
    <m/>
    <n v="3933"/>
    <n v="0.98769462581617273"/>
    <m/>
    <n v="27.05"/>
    <m/>
    <m/>
    <n v="106.38765000000001"/>
  </r>
  <r>
    <x v="0"/>
    <d v="2017-11-30T00:00:00"/>
    <d v="2017-11-01T00:00:00"/>
    <d v="2017-12-31T00:00:00"/>
    <x v="0"/>
    <s v="DAN_Carat_Diageo_Bailey's_Q4'17"/>
    <m/>
    <x v="6"/>
    <m/>
    <m/>
    <m/>
    <x v="6"/>
    <m/>
    <m/>
    <m/>
    <m/>
    <n v="3962"/>
    <m/>
    <m/>
    <n v="2"/>
    <n v="5.1255766273705791E-4"/>
    <m/>
    <m/>
    <m/>
    <m/>
    <m/>
    <m/>
    <n v="3962"/>
    <m/>
    <m/>
    <m/>
    <n v="3902"/>
    <n v="0.98485613326602728"/>
    <m/>
    <n v="27.05"/>
    <m/>
    <m/>
    <n v="105.54910000000001"/>
  </r>
  <r>
    <x v="0"/>
    <d v="2017-12-01T00:00:00"/>
    <d v="2017-11-01T00:00:00"/>
    <d v="2017-12-31T00:00:00"/>
    <x v="0"/>
    <s v="DAN_Carat_Diageo_Bailey's_Q4'17"/>
    <m/>
    <x v="6"/>
    <m/>
    <m/>
    <m/>
    <x v="6"/>
    <m/>
    <m/>
    <m/>
    <m/>
    <n v="4555"/>
    <m/>
    <m/>
    <n v="2"/>
    <n v="4.4454323182929539E-4"/>
    <m/>
    <m/>
    <m/>
    <m/>
    <m/>
    <m/>
    <n v="4555"/>
    <m/>
    <m/>
    <m/>
    <n v="4499"/>
    <n v="0.98770581778265643"/>
    <m/>
    <n v="27.05"/>
    <m/>
    <m/>
    <n v="121.69794999999999"/>
  </r>
  <r>
    <x v="0"/>
    <d v="2017-12-02T00:00:00"/>
    <d v="2017-11-01T00:00:00"/>
    <d v="2017-12-31T00:00:00"/>
    <x v="0"/>
    <s v="DAN_Carat_Diageo_Bailey's_Q4'17"/>
    <m/>
    <x v="6"/>
    <m/>
    <m/>
    <m/>
    <x v="6"/>
    <m/>
    <m/>
    <m/>
    <m/>
    <n v="4300"/>
    <m/>
    <m/>
    <n v="2"/>
    <n v="4.7003525264394829E-4"/>
    <m/>
    <m/>
    <m/>
    <m/>
    <m/>
    <m/>
    <n v="4300"/>
    <m/>
    <m/>
    <m/>
    <n v="4255"/>
    <n v="0.98953488372093024"/>
    <m/>
    <n v="27.05"/>
    <m/>
    <m/>
    <n v="115.09775"/>
  </r>
  <r>
    <x v="0"/>
    <d v="2017-12-03T00:00:00"/>
    <d v="2017-11-01T00:00:00"/>
    <d v="2017-12-31T00:00:00"/>
    <x v="0"/>
    <s v="DAN_Carat_Diageo_Bailey's_Q4'17"/>
    <m/>
    <x v="6"/>
    <m/>
    <m/>
    <m/>
    <x v="6"/>
    <m/>
    <m/>
    <m/>
    <m/>
    <n v="5220"/>
    <m/>
    <m/>
    <n v="4"/>
    <n v="7.7234987449314541E-4"/>
    <m/>
    <m/>
    <m/>
    <m/>
    <m/>
    <m/>
    <n v="5220"/>
    <m/>
    <m/>
    <m/>
    <n v="5179"/>
    <n v="0.99214559386973178"/>
    <m/>
    <n v="27.05"/>
    <m/>
    <m/>
    <n v="140.09195000000003"/>
  </r>
  <r>
    <x v="0"/>
    <d v="2017-12-04T00:00:00"/>
    <d v="2017-11-01T00:00:00"/>
    <d v="2017-12-31T00:00:00"/>
    <x v="0"/>
    <s v="DAN_Carat_Diageo_Bailey's_Q4'17"/>
    <m/>
    <x v="1"/>
    <m/>
    <m/>
    <m/>
    <x v="1"/>
    <m/>
    <m/>
    <m/>
    <m/>
    <n v="4261"/>
    <m/>
    <m/>
    <n v="2"/>
    <n v="4.7314880529926662E-4"/>
    <m/>
    <m/>
    <m/>
    <m/>
    <m/>
    <m/>
    <n v="4261"/>
    <m/>
    <m/>
    <m/>
    <n v="4227"/>
    <n v="0.99202065242900728"/>
    <m/>
    <n v="27.05"/>
    <m/>
    <m/>
    <n v="114.34035"/>
  </r>
  <r>
    <x v="0"/>
    <d v="2017-12-05T00:00:00"/>
    <d v="2017-11-01T00:00:00"/>
    <d v="2017-12-31T00:00:00"/>
    <x v="0"/>
    <s v="DAN_Carat_Diageo_Bailey's_Q4'17"/>
    <m/>
    <x v="1"/>
    <m/>
    <m/>
    <m/>
    <x v="1"/>
    <m/>
    <m/>
    <m/>
    <m/>
    <n v="4367"/>
    <m/>
    <m/>
    <n v="5"/>
    <n v="1.1676786548341896E-3"/>
    <m/>
    <m/>
    <m/>
    <m/>
    <m/>
    <m/>
    <n v="4367"/>
    <m/>
    <m/>
    <m/>
    <n v="4282"/>
    <n v="0.98053583695901081"/>
    <m/>
    <n v="27.05"/>
    <m/>
    <m/>
    <n v="115.82810000000001"/>
  </r>
  <r>
    <x v="0"/>
    <d v="2017-12-06T00:00:00"/>
    <d v="2017-11-01T00:00:00"/>
    <d v="2017-12-31T00:00:00"/>
    <x v="0"/>
    <s v="DAN_Carat_Diageo_Bailey's_Q4'17"/>
    <m/>
    <x v="1"/>
    <m/>
    <m/>
    <m/>
    <x v="1"/>
    <m/>
    <m/>
    <m/>
    <m/>
    <n v="3652"/>
    <m/>
    <m/>
    <n v="1"/>
    <n v="2.7762354247640202E-4"/>
    <m/>
    <m/>
    <m/>
    <m/>
    <m/>
    <m/>
    <n v="3652"/>
    <m/>
    <m/>
    <m/>
    <n v="3602"/>
    <n v="0.98630887185104055"/>
    <m/>
    <n v="27.05"/>
    <m/>
    <m/>
    <n v="97.434100000000001"/>
  </r>
  <r>
    <x v="0"/>
    <d v="2017-12-07T00:00:00"/>
    <d v="2017-11-01T00:00:00"/>
    <d v="2017-12-31T00:00:00"/>
    <x v="0"/>
    <s v="DAN_Carat_Diageo_Bailey's_Q4'17"/>
    <m/>
    <x v="1"/>
    <m/>
    <m/>
    <m/>
    <x v="1"/>
    <m/>
    <m/>
    <m/>
    <m/>
    <n v="3003"/>
    <m/>
    <m/>
    <n v="4"/>
    <n v="1.3454423141607804E-3"/>
    <m/>
    <m/>
    <m/>
    <m/>
    <m/>
    <m/>
    <n v="3003"/>
    <m/>
    <m/>
    <m/>
    <n v="2973"/>
    <n v="0.99000999000999002"/>
    <m/>
    <n v="27.05"/>
    <m/>
    <m/>
    <n v="80.419650000000004"/>
  </r>
  <r>
    <x v="0"/>
    <d v="2017-12-08T00:00:00"/>
    <d v="2017-11-01T00:00:00"/>
    <d v="2017-12-31T00:00:00"/>
    <x v="0"/>
    <s v="DAN_Carat_Diageo_Bailey's_Q4'17"/>
    <m/>
    <x v="1"/>
    <m/>
    <m/>
    <m/>
    <x v="1"/>
    <m/>
    <m/>
    <m/>
    <m/>
    <n v="2830"/>
    <m/>
    <m/>
    <n v="1"/>
    <n v="3.5829451809387314E-4"/>
    <m/>
    <m/>
    <m/>
    <m/>
    <m/>
    <m/>
    <n v="2830"/>
    <m/>
    <m/>
    <m/>
    <n v="2791"/>
    <n v="0.9862190812720848"/>
    <m/>
    <n v="27.05"/>
    <m/>
    <m/>
    <n v="75.496549999999999"/>
  </r>
  <r>
    <x v="0"/>
    <d v="2017-12-09T00:00:00"/>
    <d v="2017-11-01T00:00:00"/>
    <d v="2017-12-31T00:00:00"/>
    <x v="0"/>
    <s v="DAN_Carat_Diageo_Bailey's_Q4'17"/>
    <m/>
    <x v="1"/>
    <m/>
    <m/>
    <m/>
    <x v="1"/>
    <m/>
    <m/>
    <m/>
    <m/>
    <n v="2899"/>
    <m/>
    <m/>
    <n v="1"/>
    <n v="3.4989503149055281E-4"/>
    <m/>
    <m/>
    <m/>
    <m/>
    <m/>
    <m/>
    <n v="2899"/>
    <m/>
    <m/>
    <m/>
    <n v="2858"/>
    <n v="0.98585719213521905"/>
    <m/>
    <n v="27.05"/>
    <m/>
    <m/>
    <n v="77.308900000000008"/>
  </r>
  <r>
    <x v="0"/>
    <d v="2017-12-10T00:00:00"/>
    <d v="2017-11-01T00:00:00"/>
    <d v="2017-12-31T00:00:00"/>
    <x v="0"/>
    <s v="DAN_Carat_Diageo_Bailey's_Q4'17"/>
    <m/>
    <x v="1"/>
    <m/>
    <m/>
    <m/>
    <x v="1"/>
    <m/>
    <m/>
    <m/>
    <m/>
    <n v="3515"/>
    <m/>
    <m/>
    <n v="1"/>
    <n v="2.8760425654299681E-4"/>
    <m/>
    <m/>
    <m/>
    <m/>
    <m/>
    <m/>
    <n v="3515"/>
    <m/>
    <m/>
    <m/>
    <n v="3477"/>
    <n v="0.98918918918918919"/>
    <m/>
    <n v="27.05"/>
    <m/>
    <m/>
    <n v="94.052850000000007"/>
  </r>
  <r>
    <x v="0"/>
    <d v="2017-12-04T00:00:00"/>
    <d v="2017-11-01T00:00:00"/>
    <d v="2017-12-31T00:00:00"/>
    <x v="0"/>
    <s v="DAN_Carat_Diageo_Bailey's_Q4'17"/>
    <m/>
    <x v="2"/>
    <m/>
    <m/>
    <m/>
    <x v="2"/>
    <m/>
    <m/>
    <m/>
    <m/>
    <n v="4147"/>
    <m/>
    <m/>
    <n v="3"/>
    <n v="7.3063809059912318E-4"/>
    <m/>
    <m/>
    <m/>
    <m/>
    <m/>
    <m/>
    <n v="4147"/>
    <m/>
    <m/>
    <m/>
    <n v="4106"/>
    <n v="0.99011333494092113"/>
    <m/>
    <n v="27.05"/>
    <m/>
    <m/>
    <n v="111.0673"/>
  </r>
  <r>
    <x v="0"/>
    <d v="2017-12-05T00:00:00"/>
    <d v="2017-11-01T00:00:00"/>
    <d v="2017-12-31T00:00:00"/>
    <x v="0"/>
    <s v="DAN_Carat_Diageo_Bailey's_Q4'17"/>
    <m/>
    <x v="2"/>
    <m/>
    <m/>
    <m/>
    <x v="2"/>
    <m/>
    <m/>
    <m/>
    <m/>
    <n v="4301"/>
    <m/>
    <m/>
    <n v="2"/>
    <n v="4.720320981826764E-4"/>
    <m/>
    <m/>
    <m/>
    <m/>
    <m/>
    <m/>
    <n v="4301"/>
    <m/>
    <m/>
    <m/>
    <n v="4237"/>
    <n v="0.98511973959544297"/>
    <m/>
    <n v="27.05"/>
    <m/>
    <m/>
    <n v="114.61085"/>
  </r>
  <r>
    <x v="0"/>
    <d v="2017-12-06T00:00:00"/>
    <d v="2017-11-01T00:00:00"/>
    <d v="2017-12-31T00:00:00"/>
    <x v="0"/>
    <s v="DAN_Carat_Diageo_Bailey's_Q4'17"/>
    <m/>
    <x v="2"/>
    <m/>
    <m/>
    <m/>
    <x v="2"/>
    <m/>
    <m/>
    <m/>
    <m/>
    <n v="3741"/>
    <m/>
    <m/>
    <n v="4"/>
    <n v="1.0857763300760044E-3"/>
    <m/>
    <m/>
    <m/>
    <m/>
    <m/>
    <m/>
    <n v="3741"/>
    <m/>
    <m/>
    <m/>
    <n v="3684"/>
    <n v="0.98476343223736973"/>
    <m/>
    <n v="27.05"/>
    <m/>
    <m/>
    <n v="99.652199999999993"/>
  </r>
  <r>
    <x v="0"/>
    <d v="2017-12-07T00:00:00"/>
    <d v="2017-11-01T00:00:00"/>
    <d v="2017-12-31T00:00:00"/>
    <x v="0"/>
    <s v="DAN_Carat_Diageo_Bailey's_Q4'17"/>
    <m/>
    <x v="2"/>
    <m/>
    <m/>
    <m/>
    <x v="2"/>
    <m/>
    <m/>
    <m/>
    <m/>
    <n v="2972"/>
    <m/>
    <m/>
    <n v="1"/>
    <n v="3.4059945504087192E-4"/>
    <m/>
    <m/>
    <m/>
    <m/>
    <m/>
    <m/>
    <n v="2972"/>
    <m/>
    <m/>
    <m/>
    <n v="2936"/>
    <n v="0.98788694481830419"/>
    <m/>
    <n v="27.05"/>
    <m/>
    <m/>
    <n v="79.418800000000005"/>
  </r>
  <r>
    <x v="0"/>
    <d v="2017-12-08T00:00:00"/>
    <d v="2017-11-01T00:00:00"/>
    <d v="2017-12-31T00:00:00"/>
    <x v="0"/>
    <s v="DAN_Carat_Diageo_Bailey's_Q4'17"/>
    <m/>
    <x v="2"/>
    <m/>
    <m/>
    <m/>
    <x v="2"/>
    <m/>
    <m/>
    <m/>
    <m/>
    <n v="2905"/>
    <m/>
    <m/>
    <n v="2"/>
    <n v="6.9662138627655872E-4"/>
    <m/>
    <m/>
    <m/>
    <m/>
    <m/>
    <m/>
    <n v="2905"/>
    <m/>
    <m/>
    <m/>
    <n v="2871"/>
    <n v="0.98829604130808946"/>
    <m/>
    <n v="27.05"/>
    <m/>
    <m/>
    <n v="77.660550000000001"/>
  </r>
  <r>
    <x v="0"/>
    <d v="2017-12-09T00:00:00"/>
    <d v="2017-11-01T00:00:00"/>
    <d v="2017-12-31T00:00:00"/>
    <x v="0"/>
    <s v="DAN_Carat_Diageo_Bailey's_Q4'17"/>
    <m/>
    <x v="2"/>
    <m/>
    <m/>
    <m/>
    <x v="2"/>
    <m/>
    <m/>
    <m/>
    <m/>
    <n v="2936"/>
    <m/>
    <m/>
    <n v="1"/>
    <n v="3.4435261707988982E-4"/>
    <m/>
    <m/>
    <m/>
    <m/>
    <m/>
    <m/>
    <n v="2936"/>
    <m/>
    <m/>
    <m/>
    <n v="2904"/>
    <n v="0.98910081743869205"/>
    <m/>
    <n v="27.05"/>
    <m/>
    <m/>
    <n v="78.553200000000004"/>
  </r>
  <r>
    <x v="0"/>
    <d v="2017-12-10T00:00:00"/>
    <d v="2017-11-01T00:00:00"/>
    <d v="2017-12-31T00:00:00"/>
    <x v="0"/>
    <s v="DAN_Carat_Diageo_Bailey's_Q4'17"/>
    <m/>
    <x v="2"/>
    <m/>
    <m/>
    <m/>
    <x v="2"/>
    <m/>
    <m/>
    <m/>
    <m/>
    <n v="3532"/>
    <m/>
    <m/>
    <n v="2"/>
    <n v="5.7587100489490354E-4"/>
    <m/>
    <m/>
    <m/>
    <m/>
    <m/>
    <m/>
    <n v="3532"/>
    <m/>
    <m/>
    <m/>
    <n v="3473"/>
    <n v="0.98329558323895805"/>
    <m/>
    <n v="27.05"/>
    <m/>
    <m/>
    <n v="93.94465000000001"/>
  </r>
  <r>
    <x v="0"/>
    <d v="2017-12-04T00:00:00"/>
    <d v="2017-11-01T00:00:00"/>
    <d v="2017-12-31T00:00:00"/>
    <x v="0"/>
    <s v="DAN_Carat_Diageo_Bailey's_Q4'17"/>
    <m/>
    <x v="3"/>
    <m/>
    <m/>
    <m/>
    <x v="3"/>
    <m/>
    <m/>
    <m/>
    <m/>
    <n v="4183"/>
    <m/>
    <m/>
    <n v="1"/>
    <n v="2.4248302618816683E-4"/>
    <m/>
    <m/>
    <m/>
    <m/>
    <m/>
    <m/>
    <n v="4183"/>
    <m/>
    <m/>
    <m/>
    <n v="4124"/>
    <n v="0.98589529046139135"/>
    <m/>
    <n v="27.05"/>
    <m/>
    <m/>
    <n v="111.55419999999999"/>
  </r>
  <r>
    <x v="0"/>
    <d v="2017-12-05T00:00:00"/>
    <d v="2017-11-01T00:00:00"/>
    <d v="2017-12-31T00:00:00"/>
    <x v="0"/>
    <s v="DAN_Carat_Diageo_Bailey's_Q4'17"/>
    <m/>
    <x v="3"/>
    <m/>
    <m/>
    <m/>
    <x v="3"/>
    <m/>
    <m/>
    <m/>
    <m/>
    <n v="4416"/>
    <m/>
    <m/>
    <n v="6"/>
    <n v="1.3802622498274672E-3"/>
    <m/>
    <m/>
    <m/>
    <m/>
    <m/>
    <m/>
    <n v="4416"/>
    <m/>
    <m/>
    <m/>
    <n v="4347"/>
    <n v="0.984375"/>
    <m/>
    <n v="27.05"/>
    <m/>
    <m/>
    <n v="117.58635000000001"/>
  </r>
  <r>
    <x v="0"/>
    <d v="2017-12-06T00:00:00"/>
    <d v="2017-11-01T00:00:00"/>
    <d v="2017-12-31T00:00:00"/>
    <x v="0"/>
    <s v="DAN_Carat_Diageo_Bailey's_Q4'17"/>
    <m/>
    <x v="3"/>
    <m/>
    <m/>
    <m/>
    <x v="3"/>
    <m/>
    <m/>
    <m/>
    <m/>
    <n v="3729"/>
    <m/>
    <m/>
    <n v="5"/>
    <n v="1.3575889220743959E-3"/>
    <m/>
    <m/>
    <m/>
    <m/>
    <m/>
    <m/>
    <n v="3729"/>
    <m/>
    <m/>
    <m/>
    <n v="3683"/>
    <n v="0.98766425315097883"/>
    <m/>
    <n v="27.05"/>
    <m/>
    <m/>
    <n v="99.625150000000005"/>
  </r>
  <r>
    <x v="0"/>
    <d v="2017-12-07T00:00:00"/>
    <d v="2017-11-01T00:00:00"/>
    <d v="2017-12-31T00:00:00"/>
    <x v="0"/>
    <s v="DAN_Carat_Diageo_Bailey's_Q4'17"/>
    <m/>
    <x v="3"/>
    <m/>
    <m/>
    <m/>
    <x v="3"/>
    <m/>
    <m/>
    <m/>
    <m/>
    <n v="2942"/>
    <m/>
    <m/>
    <n v="4"/>
    <n v="1.3759889920880633E-3"/>
    <m/>
    <m/>
    <m/>
    <m/>
    <m/>
    <m/>
    <n v="2942"/>
    <m/>
    <m/>
    <m/>
    <n v="2907"/>
    <n v="0.98810333106730119"/>
    <m/>
    <n v="27.05"/>
    <m/>
    <m/>
    <n v="78.634350000000012"/>
  </r>
  <r>
    <x v="0"/>
    <d v="2017-12-08T00:00:00"/>
    <d v="2017-11-01T00:00:00"/>
    <d v="2017-12-31T00:00:00"/>
    <x v="0"/>
    <s v="DAN_Carat_Diageo_Bailey's_Q4'17"/>
    <m/>
    <x v="3"/>
    <m/>
    <m/>
    <m/>
    <x v="3"/>
    <m/>
    <m/>
    <m/>
    <m/>
    <n v="2873"/>
    <m/>
    <m/>
    <n v="0"/>
    <n v="0"/>
    <m/>
    <m/>
    <m/>
    <m/>
    <m/>
    <m/>
    <n v="2873"/>
    <m/>
    <m/>
    <m/>
    <n v="2845"/>
    <n v="0.99025408980160112"/>
    <m/>
    <n v="27.05"/>
    <m/>
    <m/>
    <n v="76.957250000000002"/>
  </r>
  <r>
    <x v="0"/>
    <d v="2017-12-09T00:00:00"/>
    <d v="2017-11-01T00:00:00"/>
    <d v="2017-12-31T00:00:00"/>
    <x v="0"/>
    <s v="DAN_Carat_Diageo_Bailey's_Q4'17"/>
    <m/>
    <x v="3"/>
    <m/>
    <m/>
    <m/>
    <x v="3"/>
    <m/>
    <m/>
    <m/>
    <m/>
    <n v="2906"/>
    <m/>
    <m/>
    <n v="5"/>
    <n v="1.7421602787456446E-3"/>
    <m/>
    <m/>
    <m/>
    <m/>
    <m/>
    <m/>
    <n v="2906"/>
    <m/>
    <m/>
    <m/>
    <n v="2870"/>
    <n v="0.98761183757742599"/>
    <m/>
    <n v="27.05"/>
    <m/>
    <m/>
    <n v="77.633499999999998"/>
  </r>
  <r>
    <x v="0"/>
    <d v="2017-12-10T00:00:00"/>
    <d v="2017-11-01T00:00:00"/>
    <d v="2017-12-31T00:00:00"/>
    <x v="0"/>
    <s v="DAN_Carat_Diageo_Bailey's_Q4'17"/>
    <m/>
    <x v="3"/>
    <m/>
    <m/>
    <m/>
    <x v="3"/>
    <m/>
    <m/>
    <m/>
    <m/>
    <n v="3613"/>
    <m/>
    <m/>
    <n v="0"/>
    <n v="0"/>
    <m/>
    <m/>
    <m/>
    <m/>
    <m/>
    <m/>
    <n v="3613"/>
    <m/>
    <m/>
    <m/>
    <n v="3573"/>
    <n v="0.98892886797675061"/>
    <m/>
    <n v="27.05"/>
    <m/>
    <m/>
    <n v="96.649650000000008"/>
  </r>
  <r>
    <x v="0"/>
    <d v="2017-12-04T00:00:00"/>
    <d v="2017-11-01T00:00:00"/>
    <d v="2017-12-31T00:00:00"/>
    <x v="0"/>
    <s v="DAN_Carat_Diageo_Bailey's_Q4'17"/>
    <m/>
    <x v="4"/>
    <m/>
    <m/>
    <m/>
    <x v="4"/>
    <m/>
    <m/>
    <m/>
    <m/>
    <n v="4221"/>
    <m/>
    <m/>
    <n v="2"/>
    <n v="4.7938638542665386E-4"/>
    <m/>
    <m/>
    <m/>
    <m/>
    <m/>
    <m/>
    <n v="4221"/>
    <m/>
    <m/>
    <m/>
    <n v="4172"/>
    <n v="0.988391376451078"/>
    <m/>
    <n v="27.05"/>
    <m/>
    <m/>
    <n v="112.85260000000001"/>
  </r>
  <r>
    <x v="0"/>
    <d v="2017-12-05T00:00:00"/>
    <d v="2017-11-01T00:00:00"/>
    <d v="2017-12-31T00:00:00"/>
    <x v="0"/>
    <s v="DAN_Carat_Diageo_Bailey's_Q4'17"/>
    <m/>
    <x v="4"/>
    <m/>
    <m/>
    <m/>
    <x v="4"/>
    <m/>
    <m/>
    <m/>
    <m/>
    <n v="4311"/>
    <m/>
    <m/>
    <n v="3"/>
    <n v="7.0671378091872788E-4"/>
    <m/>
    <m/>
    <m/>
    <m/>
    <m/>
    <m/>
    <n v="4311"/>
    <m/>
    <m/>
    <m/>
    <n v="4245"/>
    <n v="0.98469032707028536"/>
    <m/>
    <n v="27.05"/>
    <m/>
    <m/>
    <n v="114.82725000000001"/>
  </r>
  <r>
    <x v="0"/>
    <d v="2017-12-06T00:00:00"/>
    <d v="2017-11-01T00:00:00"/>
    <d v="2017-12-31T00:00:00"/>
    <x v="0"/>
    <s v="DAN_Carat_Diageo_Bailey's_Q4'17"/>
    <m/>
    <x v="4"/>
    <m/>
    <m/>
    <m/>
    <x v="4"/>
    <m/>
    <m/>
    <m/>
    <m/>
    <n v="3602"/>
    <m/>
    <m/>
    <n v="0"/>
    <n v="0"/>
    <m/>
    <m/>
    <m/>
    <m/>
    <m/>
    <m/>
    <n v="3602"/>
    <m/>
    <m/>
    <m/>
    <n v="3546"/>
    <n v="0.9844530816213215"/>
    <m/>
    <n v="27.05"/>
    <m/>
    <m/>
    <n v="95.919300000000007"/>
  </r>
  <r>
    <x v="0"/>
    <d v="2017-12-07T00:00:00"/>
    <d v="2017-11-01T00:00:00"/>
    <d v="2017-12-31T00:00:00"/>
    <x v="0"/>
    <s v="DAN_Carat_Diageo_Bailey's_Q4'17"/>
    <m/>
    <x v="4"/>
    <m/>
    <m/>
    <m/>
    <x v="4"/>
    <m/>
    <m/>
    <m/>
    <m/>
    <n v="2973"/>
    <m/>
    <m/>
    <n v="2"/>
    <n v="6.8166325835037494E-4"/>
    <m/>
    <m/>
    <m/>
    <m/>
    <m/>
    <m/>
    <n v="2973"/>
    <m/>
    <m/>
    <m/>
    <n v="2934"/>
    <n v="0.98688193743693242"/>
    <m/>
    <n v="27.05"/>
    <m/>
    <m/>
    <n v="79.364699999999999"/>
  </r>
  <r>
    <x v="0"/>
    <d v="2017-12-08T00:00:00"/>
    <d v="2017-11-01T00:00:00"/>
    <d v="2017-12-31T00:00:00"/>
    <x v="0"/>
    <s v="DAN_Carat_Diageo_Bailey's_Q4'17"/>
    <m/>
    <x v="4"/>
    <m/>
    <m/>
    <m/>
    <x v="4"/>
    <m/>
    <m/>
    <m/>
    <m/>
    <n v="2811"/>
    <m/>
    <m/>
    <n v="4"/>
    <n v="1.4404033129276198E-3"/>
    <m/>
    <m/>
    <m/>
    <m/>
    <m/>
    <m/>
    <n v="2811"/>
    <m/>
    <m/>
    <m/>
    <n v="2777"/>
    <n v="0.98790466026325152"/>
    <m/>
    <n v="27.05"/>
    <m/>
    <m/>
    <n v="75.117850000000004"/>
  </r>
  <r>
    <x v="0"/>
    <d v="2017-12-09T00:00:00"/>
    <d v="2017-11-01T00:00:00"/>
    <d v="2017-12-31T00:00:00"/>
    <x v="0"/>
    <s v="DAN_Carat_Diageo_Bailey's_Q4'17"/>
    <m/>
    <x v="4"/>
    <m/>
    <m/>
    <m/>
    <x v="4"/>
    <m/>
    <m/>
    <m/>
    <m/>
    <n v="2890"/>
    <m/>
    <m/>
    <n v="1"/>
    <n v="3.5075412136092597E-4"/>
    <m/>
    <m/>
    <m/>
    <m/>
    <m/>
    <m/>
    <n v="2890"/>
    <m/>
    <m/>
    <m/>
    <n v="2851"/>
    <n v="0.9865051903114187"/>
    <m/>
    <n v="27.05"/>
    <m/>
    <m/>
    <n v="77.119550000000004"/>
  </r>
  <r>
    <x v="0"/>
    <d v="2017-12-10T00:00:00"/>
    <d v="2017-11-01T00:00:00"/>
    <d v="2017-12-31T00:00:00"/>
    <x v="0"/>
    <s v="DAN_Carat_Diageo_Bailey's_Q4'17"/>
    <m/>
    <x v="4"/>
    <m/>
    <m/>
    <m/>
    <x v="4"/>
    <m/>
    <m/>
    <m/>
    <m/>
    <n v="3571"/>
    <m/>
    <m/>
    <n v="3"/>
    <n v="8.4913671101047273E-4"/>
    <m/>
    <m/>
    <m/>
    <m/>
    <m/>
    <m/>
    <n v="3571"/>
    <m/>
    <m/>
    <m/>
    <n v="3533"/>
    <n v="0.98935872304676564"/>
    <m/>
    <n v="27.05"/>
    <m/>
    <m/>
    <n v="95.567650000000015"/>
  </r>
  <r>
    <x v="0"/>
    <d v="2017-12-04T00:00:00"/>
    <d v="2017-11-01T00:00:00"/>
    <d v="2017-12-31T00:00:00"/>
    <x v="0"/>
    <s v="DAN_Carat_Diageo_Bailey's_Q4'17"/>
    <m/>
    <x v="5"/>
    <m/>
    <m/>
    <m/>
    <x v="5"/>
    <m/>
    <m/>
    <m/>
    <m/>
    <n v="4193"/>
    <m/>
    <m/>
    <n v="4"/>
    <n v="9.6852300242130751E-4"/>
    <m/>
    <m/>
    <m/>
    <m/>
    <m/>
    <m/>
    <n v="4193"/>
    <m/>
    <m/>
    <m/>
    <n v="4130"/>
    <n v="0.9849749582637729"/>
    <m/>
    <n v="27.05"/>
    <m/>
    <m/>
    <n v="111.7165"/>
  </r>
  <r>
    <x v="0"/>
    <d v="2017-12-05T00:00:00"/>
    <d v="2017-11-01T00:00:00"/>
    <d v="2017-12-31T00:00:00"/>
    <x v="0"/>
    <s v="DAN_Carat_Diageo_Bailey's_Q4'17"/>
    <m/>
    <x v="5"/>
    <m/>
    <m/>
    <m/>
    <x v="5"/>
    <m/>
    <m/>
    <m/>
    <m/>
    <n v="4291"/>
    <m/>
    <m/>
    <n v="6"/>
    <n v="1.4231499051233396E-3"/>
    <m/>
    <m/>
    <m/>
    <m/>
    <m/>
    <m/>
    <n v="4291"/>
    <m/>
    <m/>
    <m/>
    <n v="4216"/>
    <n v="0.98252155674667907"/>
    <m/>
    <n v="27.05"/>
    <m/>
    <m/>
    <n v="114.0428"/>
  </r>
  <r>
    <x v="0"/>
    <d v="2017-12-06T00:00:00"/>
    <d v="2017-11-01T00:00:00"/>
    <d v="2017-12-31T00:00:00"/>
    <x v="0"/>
    <s v="DAN_Carat_Diageo_Bailey's_Q4'17"/>
    <m/>
    <x v="5"/>
    <m/>
    <m/>
    <m/>
    <x v="5"/>
    <m/>
    <m/>
    <m/>
    <m/>
    <n v="3564"/>
    <m/>
    <m/>
    <n v="0"/>
    <n v="0"/>
    <m/>
    <m/>
    <m/>
    <m/>
    <m/>
    <m/>
    <n v="3564"/>
    <m/>
    <m/>
    <m/>
    <n v="3525"/>
    <n v="0.98905723905723908"/>
    <m/>
    <n v="27.05"/>
    <m/>
    <m/>
    <n v="95.351249999999993"/>
  </r>
  <r>
    <x v="0"/>
    <d v="2017-12-07T00:00:00"/>
    <d v="2017-11-01T00:00:00"/>
    <d v="2017-12-31T00:00:00"/>
    <x v="0"/>
    <s v="DAN_Carat_Diageo_Bailey's_Q4'17"/>
    <m/>
    <x v="5"/>
    <m/>
    <m/>
    <m/>
    <x v="5"/>
    <m/>
    <m/>
    <m/>
    <m/>
    <n v="3003"/>
    <m/>
    <m/>
    <n v="1"/>
    <n v="3.3590863285186428E-4"/>
    <m/>
    <m/>
    <m/>
    <m/>
    <m/>
    <m/>
    <n v="3003"/>
    <m/>
    <m/>
    <m/>
    <n v="2977"/>
    <n v="0.9913419913419913"/>
    <m/>
    <n v="27.05"/>
    <m/>
    <m/>
    <n v="80.527850000000001"/>
  </r>
  <r>
    <x v="0"/>
    <d v="2017-12-08T00:00:00"/>
    <d v="2017-11-01T00:00:00"/>
    <d v="2017-12-31T00:00:00"/>
    <x v="0"/>
    <s v="DAN_Carat_Diageo_Bailey's_Q4'17"/>
    <m/>
    <x v="5"/>
    <m/>
    <m/>
    <m/>
    <x v="5"/>
    <m/>
    <m/>
    <m/>
    <m/>
    <n v="2924"/>
    <m/>
    <m/>
    <n v="2"/>
    <n v="6.93000693000693E-4"/>
    <m/>
    <m/>
    <m/>
    <m/>
    <m/>
    <m/>
    <n v="2924"/>
    <m/>
    <m/>
    <m/>
    <n v="2886"/>
    <n v="0.98700410396716831"/>
    <m/>
    <n v="27.05"/>
    <m/>
    <m/>
    <n v="78.066299999999998"/>
  </r>
  <r>
    <x v="0"/>
    <d v="2017-12-09T00:00:00"/>
    <d v="2017-11-01T00:00:00"/>
    <d v="2017-12-31T00:00:00"/>
    <x v="0"/>
    <s v="DAN_Carat_Diageo_Bailey's_Q4'17"/>
    <m/>
    <x v="5"/>
    <m/>
    <m/>
    <m/>
    <x v="5"/>
    <m/>
    <m/>
    <m/>
    <m/>
    <n v="2886"/>
    <m/>
    <m/>
    <n v="1"/>
    <n v="3.4965034965034965E-4"/>
    <m/>
    <m/>
    <m/>
    <m/>
    <m/>
    <m/>
    <n v="2886"/>
    <m/>
    <m/>
    <m/>
    <n v="2860"/>
    <n v="0.99099099099099097"/>
    <m/>
    <n v="27.05"/>
    <m/>
    <m/>
    <n v="77.363"/>
  </r>
  <r>
    <x v="0"/>
    <d v="2017-12-10T00:00:00"/>
    <d v="2017-11-01T00:00:00"/>
    <d v="2017-12-31T00:00:00"/>
    <x v="0"/>
    <s v="DAN_Carat_Diageo_Bailey's_Q4'17"/>
    <m/>
    <x v="5"/>
    <m/>
    <m/>
    <m/>
    <x v="5"/>
    <m/>
    <m/>
    <m/>
    <m/>
    <n v="3388"/>
    <m/>
    <m/>
    <n v="2"/>
    <n v="5.9880239520958083E-4"/>
    <m/>
    <m/>
    <m/>
    <m/>
    <m/>
    <m/>
    <n v="3388"/>
    <m/>
    <m/>
    <m/>
    <n v="3340"/>
    <n v="0.98583234946871312"/>
    <m/>
    <n v="27.05"/>
    <m/>
    <m/>
    <n v="90.346999999999994"/>
  </r>
  <r>
    <x v="0"/>
    <d v="2017-12-04T00:00:00"/>
    <d v="2017-11-01T00:00:00"/>
    <d v="2017-12-31T00:00:00"/>
    <x v="0"/>
    <s v="DAN_Carat_Diageo_Bailey's_Q4'17"/>
    <m/>
    <x v="6"/>
    <m/>
    <m/>
    <m/>
    <x v="6"/>
    <m/>
    <m/>
    <m/>
    <m/>
    <n v="4096"/>
    <m/>
    <m/>
    <n v="1"/>
    <n v="2.467308166790032E-4"/>
    <m/>
    <m/>
    <m/>
    <m/>
    <m/>
    <m/>
    <n v="4096"/>
    <m/>
    <m/>
    <m/>
    <n v="4053"/>
    <n v="0.989501953125"/>
    <m/>
    <n v="27.05"/>
    <m/>
    <m/>
    <n v="109.63365"/>
  </r>
  <r>
    <x v="0"/>
    <d v="2017-12-05T00:00:00"/>
    <d v="2017-11-01T00:00:00"/>
    <d v="2017-12-31T00:00:00"/>
    <x v="0"/>
    <s v="DAN_Carat_Diageo_Bailey's_Q4'17"/>
    <m/>
    <x v="6"/>
    <m/>
    <m/>
    <m/>
    <x v="6"/>
    <m/>
    <m/>
    <m/>
    <m/>
    <n v="4427"/>
    <m/>
    <m/>
    <n v="1"/>
    <n v="2.3004370830457787E-4"/>
    <m/>
    <m/>
    <m/>
    <m/>
    <m/>
    <m/>
    <n v="4427"/>
    <m/>
    <m/>
    <m/>
    <n v="4347"/>
    <n v="0.9819290716060538"/>
    <m/>
    <n v="27.05"/>
    <m/>
    <m/>
    <n v="117.58635000000001"/>
  </r>
  <r>
    <x v="0"/>
    <d v="2017-12-06T00:00:00"/>
    <d v="2017-11-01T00:00:00"/>
    <d v="2017-12-31T00:00:00"/>
    <x v="0"/>
    <s v="DAN_Carat_Diageo_Bailey's_Q4'17"/>
    <m/>
    <x v="6"/>
    <m/>
    <m/>
    <m/>
    <x v="6"/>
    <m/>
    <m/>
    <m/>
    <m/>
    <n v="3612"/>
    <m/>
    <m/>
    <n v="2"/>
    <n v="5.6100981767180928E-4"/>
    <m/>
    <m/>
    <m/>
    <m/>
    <m/>
    <m/>
    <n v="3612"/>
    <m/>
    <m/>
    <m/>
    <n v="3565"/>
    <n v="0.98698781838316718"/>
    <m/>
    <n v="27.05"/>
    <m/>
    <m/>
    <n v="96.433250000000001"/>
  </r>
  <r>
    <x v="0"/>
    <d v="2017-12-07T00:00:00"/>
    <d v="2017-11-01T00:00:00"/>
    <d v="2017-12-31T00:00:00"/>
    <x v="0"/>
    <s v="DAN_Carat_Diageo_Bailey's_Q4'17"/>
    <m/>
    <x v="6"/>
    <m/>
    <m/>
    <m/>
    <x v="6"/>
    <m/>
    <m/>
    <m/>
    <m/>
    <n v="2918"/>
    <m/>
    <m/>
    <n v="3"/>
    <n v="1.0420284821118443E-3"/>
    <m/>
    <m/>
    <m/>
    <m/>
    <m/>
    <m/>
    <n v="2918"/>
    <m/>
    <m/>
    <m/>
    <n v="2879"/>
    <n v="0.98663468128855381"/>
    <m/>
    <n v="27.05"/>
    <m/>
    <m/>
    <n v="77.876949999999994"/>
  </r>
  <r>
    <x v="0"/>
    <d v="2017-12-08T00:00:00"/>
    <d v="2017-11-01T00:00:00"/>
    <d v="2017-12-31T00:00:00"/>
    <x v="0"/>
    <s v="DAN_Carat_Diageo_Bailey's_Q4'17"/>
    <m/>
    <x v="6"/>
    <m/>
    <m/>
    <m/>
    <x v="6"/>
    <m/>
    <m/>
    <m/>
    <m/>
    <n v="2907"/>
    <m/>
    <m/>
    <n v="0"/>
    <n v="0"/>
    <m/>
    <m/>
    <m/>
    <m/>
    <m/>
    <m/>
    <n v="2907"/>
    <m/>
    <m/>
    <m/>
    <n v="2886"/>
    <n v="0.99277605779153766"/>
    <m/>
    <n v="27.05"/>
    <m/>
    <m/>
    <n v="78.066299999999998"/>
  </r>
  <r>
    <x v="0"/>
    <d v="2017-12-09T00:00:00"/>
    <d v="2017-11-01T00:00:00"/>
    <d v="2017-12-31T00:00:00"/>
    <x v="0"/>
    <s v="DAN_Carat_Diageo_Bailey's_Q4'17"/>
    <m/>
    <x v="6"/>
    <m/>
    <m/>
    <m/>
    <x v="6"/>
    <m/>
    <m/>
    <m/>
    <m/>
    <n v="2975"/>
    <m/>
    <m/>
    <n v="1"/>
    <n v="3.3921302578018993E-4"/>
    <m/>
    <m/>
    <m/>
    <m/>
    <m/>
    <m/>
    <n v="2975"/>
    <m/>
    <m/>
    <m/>
    <n v="2948"/>
    <n v="0.99092436974789921"/>
    <m/>
    <n v="27.05"/>
    <m/>
    <m/>
    <n v="79.743400000000008"/>
  </r>
  <r>
    <x v="0"/>
    <d v="2017-12-10T00:00:00"/>
    <d v="2017-11-01T00:00:00"/>
    <d v="2017-12-31T00:00:00"/>
    <x v="0"/>
    <s v="DAN_Carat_Diageo_Bailey's_Q4'17"/>
    <m/>
    <x v="6"/>
    <m/>
    <m/>
    <m/>
    <x v="6"/>
    <m/>
    <m/>
    <m/>
    <m/>
    <n v="3674"/>
    <m/>
    <m/>
    <n v="1"/>
    <n v="2.7525461051472613E-4"/>
    <m/>
    <m/>
    <m/>
    <m/>
    <m/>
    <m/>
    <n v="3674"/>
    <m/>
    <m/>
    <m/>
    <n v="3633"/>
    <n v="0.98884050081654873"/>
    <m/>
    <n v="27.05"/>
    <m/>
    <m/>
    <n v="98.272650000000013"/>
  </r>
  <r>
    <x v="0"/>
    <d v="2017-12-11T00:00:00"/>
    <d v="2017-11-01T00:00:00"/>
    <d v="2017-12-31T00:00:00"/>
    <x v="0"/>
    <s v="DAN_Carat_Diageo_Bailey's_Q4'17"/>
    <m/>
    <x v="1"/>
    <m/>
    <m/>
    <m/>
    <x v="1"/>
    <m/>
    <m/>
    <m/>
    <m/>
    <n v="3818"/>
    <m/>
    <m/>
    <n v="0"/>
    <n v="0"/>
    <m/>
    <m/>
    <m/>
    <m/>
    <m/>
    <m/>
    <n v="3818"/>
    <m/>
    <m/>
    <m/>
    <n v="3781"/>
    <n v="0.99030906233630178"/>
    <m/>
    <n v="27.05"/>
    <m/>
    <m/>
    <n v="102.27605"/>
  </r>
  <r>
    <x v="0"/>
    <d v="2017-12-12T00:00:00"/>
    <d v="2017-11-01T00:00:00"/>
    <d v="2017-12-31T00:00:00"/>
    <x v="0"/>
    <s v="DAN_Carat_Diageo_Bailey's_Q4'17"/>
    <m/>
    <x v="1"/>
    <m/>
    <m/>
    <m/>
    <x v="1"/>
    <m/>
    <m/>
    <m/>
    <m/>
    <n v="7301"/>
    <m/>
    <m/>
    <n v="4"/>
    <n v="5.5348000553480001E-4"/>
    <m/>
    <m/>
    <m/>
    <m/>
    <m/>
    <m/>
    <n v="7301"/>
    <m/>
    <m/>
    <m/>
    <n v="7227"/>
    <n v="0.98986440213669358"/>
    <m/>
    <n v="27.05"/>
    <m/>
    <m/>
    <n v="195.49035000000001"/>
  </r>
  <r>
    <x v="0"/>
    <d v="2017-12-13T00:00:00"/>
    <d v="2017-11-01T00:00:00"/>
    <d v="2017-12-31T00:00:00"/>
    <x v="0"/>
    <s v="DAN_Carat_Diageo_Bailey's_Q4'17"/>
    <m/>
    <x v="1"/>
    <m/>
    <m/>
    <m/>
    <x v="1"/>
    <m/>
    <m/>
    <m/>
    <m/>
    <n v="3706"/>
    <m/>
    <m/>
    <n v="1"/>
    <n v="2.7389756231169541E-4"/>
    <m/>
    <m/>
    <m/>
    <m/>
    <m/>
    <m/>
    <n v="3706"/>
    <m/>
    <m/>
    <m/>
    <n v="3651"/>
    <n v="0.98515920129519696"/>
    <m/>
    <n v="27.05"/>
    <m/>
    <m/>
    <n v="98.759550000000004"/>
  </r>
  <r>
    <x v="0"/>
    <d v="2017-12-14T00:00:00"/>
    <d v="2017-11-01T00:00:00"/>
    <d v="2017-12-31T00:00:00"/>
    <x v="0"/>
    <s v="DAN_Carat_Diageo_Bailey's_Q4'17"/>
    <m/>
    <x v="1"/>
    <m/>
    <m/>
    <m/>
    <x v="1"/>
    <m/>
    <m/>
    <m/>
    <m/>
    <n v="2470"/>
    <m/>
    <m/>
    <n v="1"/>
    <n v="4.1000410004100039E-4"/>
    <m/>
    <m/>
    <m/>
    <m/>
    <m/>
    <m/>
    <n v="2470"/>
    <m/>
    <m/>
    <m/>
    <n v="2439"/>
    <n v="0.98744939271255061"/>
    <m/>
    <n v="27.05"/>
    <m/>
    <m/>
    <n v="65.974949999999993"/>
  </r>
  <r>
    <x v="0"/>
    <d v="2017-12-15T00:00:00"/>
    <d v="2017-11-01T00:00:00"/>
    <d v="2017-12-31T00:00:00"/>
    <x v="0"/>
    <s v="DAN_Carat_Diageo_Bailey's_Q4'17"/>
    <m/>
    <x v="1"/>
    <m/>
    <m/>
    <m/>
    <x v="1"/>
    <m/>
    <m/>
    <m/>
    <m/>
    <n v="3712"/>
    <m/>
    <m/>
    <n v="3"/>
    <n v="8.2056892778993432E-4"/>
    <m/>
    <m/>
    <m/>
    <m/>
    <m/>
    <m/>
    <n v="3712"/>
    <m/>
    <m/>
    <m/>
    <n v="3656"/>
    <n v="0.98491379310344829"/>
    <m/>
    <n v="27.05"/>
    <m/>
    <m/>
    <n v="98.894800000000004"/>
  </r>
  <r>
    <x v="0"/>
    <d v="2017-12-16T00:00:00"/>
    <d v="2017-11-01T00:00:00"/>
    <d v="2017-12-31T00:00:00"/>
    <x v="0"/>
    <s v="DAN_Carat_Diageo_Bailey's_Q4'17"/>
    <m/>
    <x v="1"/>
    <m/>
    <m/>
    <m/>
    <x v="1"/>
    <m/>
    <m/>
    <m/>
    <m/>
    <n v="4026"/>
    <m/>
    <m/>
    <n v="2"/>
    <n v="5.0390526581002776E-4"/>
    <m/>
    <m/>
    <m/>
    <m/>
    <m/>
    <m/>
    <n v="4026"/>
    <m/>
    <m/>
    <m/>
    <n v="3969"/>
    <n v="0.98584202682563338"/>
    <m/>
    <n v="27.05"/>
    <m/>
    <m/>
    <n v="107.36144999999999"/>
  </r>
  <r>
    <x v="0"/>
    <d v="2017-12-17T00:00:00"/>
    <d v="2017-11-01T00:00:00"/>
    <d v="2017-12-31T00:00:00"/>
    <x v="0"/>
    <s v="DAN_Carat_Diageo_Bailey's_Q4'17"/>
    <m/>
    <x v="1"/>
    <m/>
    <m/>
    <m/>
    <x v="1"/>
    <m/>
    <m/>
    <m/>
    <m/>
    <n v="4114"/>
    <m/>
    <m/>
    <n v="4"/>
    <n v="9.8473658296405718E-4"/>
    <m/>
    <m/>
    <m/>
    <m/>
    <m/>
    <m/>
    <n v="4114"/>
    <m/>
    <m/>
    <m/>
    <n v="4062"/>
    <n v="0.98736023334953815"/>
    <m/>
    <n v="27.05"/>
    <m/>
    <m/>
    <n v="109.87710000000001"/>
  </r>
  <r>
    <x v="0"/>
    <d v="2017-12-11T00:00:00"/>
    <d v="2017-11-01T00:00:00"/>
    <d v="2017-12-31T00:00:00"/>
    <x v="0"/>
    <s v="DAN_Carat_Diageo_Bailey's_Q4'17"/>
    <m/>
    <x v="2"/>
    <m/>
    <m/>
    <m/>
    <x v="2"/>
    <m/>
    <m/>
    <m/>
    <m/>
    <n v="3631"/>
    <m/>
    <m/>
    <n v="6"/>
    <n v="1.6764459346186086E-3"/>
    <m/>
    <m/>
    <m/>
    <m/>
    <m/>
    <m/>
    <n v="3631"/>
    <m/>
    <m/>
    <m/>
    <n v="3579"/>
    <n v="0.98567887634260531"/>
    <m/>
    <n v="27.05"/>
    <m/>
    <m/>
    <n v="96.811949999999996"/>
  </r>
  <r>
    <x v="0"/>
    <d v="2017-12-12T00:00:00"/>
    <d v="2017-11-01T00:00:00"/>
    <d v="2017-12-31T00:00:00"/>
    <x v="0"/>
    <s v="DAN_Carat_Diageo_Bailey's_Q4'17"/>
    <m/>
    <x v="2"/>
    <m/>
    <m/>
    <m/>
    <x v="2"/>
    <m/>
    <m/>
    <m/>
    <m/>
    <n v="6215"/>
    <m/>
    <m/>
    <n v="0"/>
    <n v="0"/>
    <m/>
    <m/>
    <m/>
    <m/>
    <m/>
    <m/>
    <n v="6215"/>
    <m/>
    <m/>
    <m/>
    <n v="6147"/>
    <n v="0.98905872888173774"/>
    <m/>
    <n v="27.05"/>
    <m/>
    <m/>
    <n v="166.27635000000001"/>
  </r>
  <r>
    <x v="0"/>
    <d v="2017-12-13T00:00:00"/>
    <d v="2017-11-01T00:00:00"/>
    <d v="2017-12-31T00:00:00"/>
    <x v="0"/>
    <s v="DAN_Carat_Diageo_Bailey's_Q4'17"/>
    <m/>
    <x v="2"/>
    <m/>
    <m/>
    <m/>
    <x v="2"/>
    <m/>
    <m/>
    <m/>
    <m/>
    <n v="3771"/>
    <m/>
    <m/>
    <n v="2"/>
    <n v="5.3720118184260007E-4"/>
    <m/>
    <m/>
    <m/>
    <m/>
    <m/>
    <m/>
    <n v="3771"/>
    <m/>
    <m/>
    <m/>
    <n v="3723"/>
    <n v="0.9872712808273667"/>
    <m/>
    <n v="27.05"/>
    <m/>
    <m/>
    <n v="100.70715000000001"/>
  </r>
  <r>
    <x v="0"/>
    <d v="2017-12-14T00:00:00"/>
    <d v="2017-11-01T00:00:00"/>
    <d v="2017-12-31T00:00:00"/>
    <x v="0"/>
    <s v="DAN_Carat_Diageo_Bailey's_Q4'17"/>
    <m/>
    <x v="2"/>
    <m/>
    <m/>
    <m/>
    <x v="2"/>
    <m/>
    <m/>
    <m/>
    <m/>
    <n v="2394"/>
    <m/>
    <m/>
    <n v="1"/>
    <n v="4.2444821731748726E-4"/>
    <m/>
    <m/>
    <m/>
    <m/>
    <m/>
    <m/>
    <n v="2394"/>
    <m/>
    <m/>
    <m/>
    <n v="2356"/>
    <n v="0.98412698412698407"/>
    <m/>
    <n v="27.05"/>
    <m/>
    <m/>
    <n v="63.729800000000004"/>
  </r>
  <r>
    <x v="0"/>
    <d v="2017-12-15T00:00:00"/>
    <d v="2017-11-01T00:00:00"/>
    <d v="2017-12-31T00:00:00"/>
    <x v="0"/>
    <s v="DAN_Carat_Diageo_Bailey's_Q4'17"/>
    <m/>
    <x v="2"/>
    <m/>
    <m/>
    <m/>
    <x v="2"/>
    <m/>
    <m/>
    <m/>
    <m/>
    <n v="3676"/>
    <m/>
    <m/>
    <n v="1"/>
    <n v="2.7555800496004411E-4"/>
    <m/>
    <m/>
    <m/>
    <m/>
    <m/>
    <m/>
    <n v="3676"/>
    <m/>
    <m/>
    <m/>
    <n v="3629"/>
    <n v="0.98721436343852009"/>
    <m/>
    <n v="27.05"/>
    <m/>
    <m/>
    <n v="98.164450000000002"/>
  </r>
  <r>
    <x v="0"/>
    <d v="2017-12-16T00:00:00"/>
    <d v="2017-11-01T00:00:00"/>
    <d v="2017-12-31T00:00:00"/>
    <x v="0"/>
    <s v="DAN_Carat_Diageo_Bailey's_Q4'17"/>
    <m/>
    <x v="2"/>
    <m/>
    <m/>
    <m/>
    <x v="2"/>
    <m/>
    <m/>
    <m/>
    <m/>
    <n v="4030"/>
    <m/>
    <m/>
    <n v="0"/>
    <n v="0"/>
    <m/>
    <m/>
    <m/>
    <m/>
    <m/>
    <m/>
    <n v="4030"/>
    <m/>
    <m/>
    <m/>
    <n v="3991"/>
    <n v="0.99032258064516132"/>
    <m/>
    <n v="27.05"/>
    <m/>
    <m/>
    <n v="107.95655000000001"/>
  </r>
  <r>
    <x v="0"/>
    <d v="2017-12-17T00:00:00"/>
    <d v="2017-11-01T00:00:00"/>
    <d v="2017-12-31T00:00:00"/>
    <x v="0"/>
    <s v="DAN_Carat_Diageo_Bailey's_Q4'17"/>
    <m/>
    <x v="2"/>
    <m/>
    <m/>
    <m/>
    <x v="2"/>
    <m/>
    <m/>
    <m/>
    <m/>
    <n v="4042"/>
    <m/>
    <m/>
    <n v="2"/>
    <n v="5.021340697966357E-4"/>
    <m/>
    <m/>
    <m/>
    <m/>
    <m/>
    <m/>
    <n v="4042"/>
    <m/>
    <m/>
    <m/>
    <n v="3983"/>
    <n v="0.98540326571004455"/>
    <m/>
    <n v="27.05"/>
    <m/>
    <m/>
    <n v="107.74015000000001"/>
  </r>
  <r>
    <x v="0"/>
    <d v="2017-12-11T00:00:00"/>
    <d v="2017-11-01T00:00:00"/>
    <d v="2017-12-31T00:00:00"/>
    <x v="0"/>
    <s v="DAN_Carat_Diageo_Bailey's_Q4'17"/>
    <m/>
    <x v="3"/>
    <m/>
    <m/>
    <m/>
    <x v="3"/>
    <m/>
    <m/>
    <m/>
    <m/>
    <n v="3803"/>
    <m/>
    <m/>
    <n v="4"/>
    <n v="1.0683760683760685E-3"/>
    <m/>
    <m/>
    <m/>
    <m/>
    <m/>
    <m/>
    <n v="3803"/>
    <m/>
    <m/>
    <m/>
    <n v="3744"/>
    <n v="0.98448593215882196"/>
    <m/>
    <n v="27.05"/>
    <m/>
    <m/>
    <n v="101.2752"/>
  </r>
  <r>
    <x v="0"/>
    <d v="2017-12-12T00:00:00"/>
    <d v="2017-11-01T00:00:00"/>
    <d v="2017-12-31T00:00:00"/>
    <x v="0"/>
    <s v="DAN_Carat_Diageo_Bailey's_Q4'17"/>
    <m/>
    <x v="3"/>
    <m/>
    <m/>
    <m/>
    <x v="3"/>
    <m/>
    <m/>
    <m/>
    <m/>
    <n v="7301"/>
    <m/>
    <m/>
    <n v="6"/>
    <n v="8.3079479368595955E-4"/>
    <m/>
    <m/>
    <m/>
    <m/>
    <m/>
    <m/>
    <n v="7301"/>
    <m/>
    <m/>
    <m/>
    <n v="7222"/>
    <n v="0.98917956444322697"/>
    <m/>
    <n v="27.05"/>
    <m/>
    <m/>
    <n v="195.35509999999999"/>
  </r>
  <r>
    <x v="0"/>
    <d v="2017-12-13T00:00:00"/>
    <d v="2017-11-01T00:00:00"/>
    <d v="2017-12-31T00:00:00"/>
    <x v="0"/>
    <s v="DAN_Carat_Diageo_Bailey's_Q4'17"/>
    <m/>
    <x v="3"/>
    <m/>
    <m/>
    <m/>
    <x v="3"/>
    <m/>
    <m/>
    <m/>
    <m/>
    <n v="3674"/>
    <m/>
    <m/>
    <n v="1"/>
    <n v="2.7601435274634281E-4"/>
    <m/>
    <m/>
    <m/>
    <m/>
    <m/>
    <m/>
    <n v="3674"/>
    <m/>
    <m/>
    <m/>
    <n v="3623"/>
    <n v="0.9861186717474143"/>
    <m/>
    <n v="27.05"/>
    <m/>
    <m/>
    <n v="98.002150000000015"/>
  </r>
  <r>
    <x v="0"/>
    <d v="2017-12-14T00:00:00"/>
    <d v="2017-11-01T00:00:00"/>
    <d v="2017-12-31T00:00:00"/>
    <x v="0"/>
    <s v="DAN_Carat_Diageo_Bailey's_Q4'17"/>
    <m/>
    <x v="3"/>
    <m/>
    <m/>
    <m/>
    <x v="3"/>
    <m/>
    <m/>
    <m/>
    <m/>
    <n v="2478"/>
    <m/>
    <m/>
    <n v="1"/>
    <n v="4.0933278755628325E-4"/>
    <m/>
    <m/>
    <m/>
    <m/>
    <m/>
    <m/>
    <n v="2478"/>
    <m/>
    <m/>
    <m/>
    <n v="2443"/>
    <n v="0.98587570621468923"/>
    <m/>
    <n v="27.05"/>
    <m/>
    <m/>
    <n v="66.083150000000003"/>
  </r>
  <r>
    <x v="0"/>
    <d v="2017-12-15T00:00:00"/>
    <d v="2017-11-01T00:00:00"/>
    <d v="2017-12-31T00:00:00"/>
    <x v="0"/>
    <s v="DAN_Carat_Diageo_Bailey's_Q4'17"/>
    <m/>
    <x v="3"/>
    <m/>
    <m/>
    <m/>
    <x v="3"/>
    <m/>
    <m/>
    <m/>
    <m/>
    <n v="3746"/>
    <m/>
    <m/>
    <n v="2"/>
    <n v="5.4039448797622261E-4"/>
    <m/>
    <m/>
    <m/>
    <m/>
    <m/>
    <m/>
    <n v="3746"/>
    <m/>
    <m/>
    <m/>
    <n v="3701"/>
    <n v="0.9879871863320876"/>
    <m/>
    <n v="27.05"/>
    <m/>
    <m/>
    <n v="100.11205"/>
  </r>
  <r>
    <x v="0"/>
    <d v="2017-12-16T00:00:00"/>
    <d v="2017-11-01T00:00:00"/>
    <d v="2017-12-31T00:00:00"/>
    <x v="0"/>
    <s v="DAN_Carat_Diageo_Bailey's_Q4'17"/>
    <m/>
    <x v="3"/>
    <m/>
    <m/>
    <m/>
    <x v="3"/>
    <m/>
    <m/>
    <m/>
    <m/>
    <n v="4136"/>
    <m/>
    <m/>
    <n v="2"/>
    <n v="4.9031625398381952E-4"/>
    <m/>
    <m/>
    <m/>
    <m/>
    <m/>
    <m/>
    <n v="4136"/>
    <m/>
    <m/>
    <m/>
    <n v="4079"/>
    <n v="0.98621856866537716"/>
    <m/>
    <n v="27.05"/>
    <m/>
    <m/>
    <n v="110.33695"/>
  </r>
  <r>
    <x v="0"/>
    <d v="2017-12-17T00:00:00"/>
    <d v="2017-11-01T00:00:00"/>
    <d v="2017-12-31T00:00:00"/>
    <x v="0"/>
    <s v="DAN_Carat_Diageo_Bailey's_Q4'17"/>
    <m/>
    <x v="3"/>
    <m/>
    <m/>
    <m/>
    <x v="3"/>
    <m/>
    <m/>
    <m/>
    <m/>
    <n v="4116"/>
    <m/>
    <m/>
    <n v="0"/>
    <n v="0"/>
    <m/>
    <m/>
    <m/>
    <m/>
    <m/>
    <m/>
    <n v="4116"/>
    <m/>
    <m/>
    <m/>
    <n v="4042"/>
    <n v="0.9820213799805636"/>
    <m/>
    <n v="27.05"/>
    <m/>
    <m/>
    <n v="109.3361"/>
  </r>
  <r>
    <x v="0"/>
    <d v="2017-12-11T00:00:00"/>
    <d v="2017-11-01T00:00:00"/>
    <d v="2017-12-31T00:00:00"/>
    <x v="0"/>
    <s v="DAN_Carat_Diageo_Bailey's_Q4'17"/>
    <m/>
    <x v="4"/>
    <m/>
    <m/>
    <m/>
    <x v="4"/>
    <m/>
    <m/>
    <m/>
    <m/>
    <n v="3718"/>
    <m/>
    <m/>
    <n v="2"/>
    <n v="5.4303556882975834E-4"/>
    <m/>
    <m/>
    <m/>
    <m/>
    <m/>
    <m/>
    <n v="3718"/>
    <m/>
    <m/>
    <m/>
    <n v="3683"/>
    <n v="0.99058633674018293"/>
    <m/>
    <n v="27.05"/>
    <m/>
    <m/>
    <n v="99.625150000000005"/>
  </r>
  <r>
    <x v="0"/>
    <d v="2017-12-12T00:00:00"/>
    <d v="2017-11-01T00:00:00"/>
    <d v="2017-12-31T00:00:00"/>
    <x v="0"/>
    <s v="DAN_Carat_Diageo_Bailey's_Q4'17"/>
    <m/>
    <x v="4"/>
    <m/>
    <m/>
    <m/>
    <x v="4"/>
    <m/>
    <m/>
    <m/>
    <m/>
    <n v="6105"/>
    <m/>
    <m/>
    <n v="3"/>
    <n v="4.9611377542583103E-4"/>
    <m/>
    <m/>
    <m/>
    <m/>
    <m/>
    <m/>
    <n v="6105"/>
    <m/>
    <m/>
    <m/>
    <n v="6047"/>
    <n v="0.99049959049959047"/>
    <m/>
    <n v="27.05"/>
    <m/>
    <m/>
    <n v="163.57135"/>
  </r>
  <r>
    <x v="0"/>
    <d v="2017-12-13T00:00:00"/>
    <d v="2017-11-01T00:00:00"/>
    <d v="2017-12-31T00:00:00"/>
    <x v="0"/>
    <s v="DAN_Carat_Diageo_Bailey's_Q4'17"/>
    <m/>
    <x v="4"/>
    <m/>
    <m/>
    <m/>
    <x v="4"/>
    <m/>
    <m/>
    <m/>
    <m/>
    <n v="3653"/>
    <m/>
    <m/>
    <n v="5"/>
    <n v="1.3831258644536654E-3"/>
    <m/>
    <m/>
    <m/>
    <m/>
    <m/>
    <m/>
    <n v="3653"/>
    <m/>
    <m/>
    <m/>
    <n v="3615"/>
    <n v="0.98959759102107858"/>
    <m/>
    <n v="27.05"/>
    <m/>
    <m/>
    <n v="97.785749999999993"/>
  </r>
  <r>
    <x v="0"/>
    <d v="2017-12-14T00:00:00"/>
    <d v="2017-11-01T00:00:00"/>
    <d v="2017-12-31T00:00:00"/>
    <x v="0"/>
    <s v="DAN_Carat_Diageo_Bailey's_Q4'17"/>
    <m/>
    <x v="4"/>
    <m/>
    <m/>
    <m/>
    <x v="4"/>
    <m/>
    <m/>
    <m/>
    <m/>
    <n v="2525"/>
    <m/>
    <m/>
    <n v="1"/>
    <n v="4.0290088638195002E-4"/>
    <m/>
    <m/>
    <m/>
    <m/>
    <m/>
    <m/>
    <n v="2525"/>
    <m/>
    <m/>
    <m/>
    <n v="2482"/>
    <n v="0.98297029702970296"/>
    <m/>
    <n v="27.05"/>
    <m/>
    <m/>
    <n v="67.138100000000009"/>
  </r>
  <r>
    <x v="0"/>
    <d v="2017-12-15T00:00:00"/>
    <d v="2017-11-01T00:00:00"/>
    <d v="2017-12-31T00:00:00"/>
    <x v="0"/>
    <s v="DAN_Carat_Diageo_Bailey's_Q4'17"/>
    <m/>
    <x v="4"/>
    <m/>
    <m/>
    <m/>
    <x v="4"/>
    <m/>
    <m/>
    <m/>
    <m/>
    <n v="3713"/>
    <m/>
    <m/>
    <n v="2"/>
    <n v="5.4451402123604684E-4"/>
    <m/>
    <m/>
    <m/>
    <m/>
    <m/>
    <m/>
    <n v="3713"/>
    <m/>
    <m/>
    <m/>
    <n v="3673"/>
    <n v="0.98922704012927554"/>
    <m/>
    <n v="27.05"/>
    <m/>
    <m/>
    <n v="99.354650000000007"/>
  </r>
  <r>
    <x v="0"/>
    <d v="2017-12-16T00:00:00"/>
    <d v="2017-11-01T00:00:00"/>
    <d v="2017-12-31T00:00:00"/>
    <x v="0"/>
    <s v="DAN_Carat_Diageo_Bailey's_Q4'17"/>
    <m/>
    <x v="4"/>
    <m/>
    <m/>
    <m/>
    <x v="4"/>
    <m/>
    <m/>
    <m/>
    <m/>
    <n v="4031"/>
    <m/>
    <m/>
    <n v="2"/>
    <n v="5.0200803212851401E-4"/>
    <m/>
    <m/>
    <m/>
    <m/>
    <m/>
    <m/>
    <n v="4031"/>
    <m/>
    <m/>
    <m/>
    <n v="3984"/>
    <n v="0.98834036219300425"/>
    <m/>
    <n v="27.05"/>
    <m/>
    <m/>
    <n v="107.7672"/>
  </r>
  <r>
    <x v="0"/>
    <d v="2017-12-17T00:00:00"/>
    <d v="2017-11-01T00:00:00"/>
    <d v="2017-12-31T00:00:00"/>
    <x v="0"/>
    <s v="DAN_Carat_Diageo_Bailey's_Q4'17"/>
    <m/>
    <x v="4"/>
    <m/>
    <m/>
    <m/>
    <x v="4"/>
    <m/>
    <m/>
    <m/>
    <m/>
    <n v="4005"/>
    <m/>
    <m/>
    <n v="1"/>
    <n v="2.5322866548493288E-4"/>
    <m/>
    <m/>
    <m/>
    <m/>
    <m/>
    <m/>
    <n v="4005"/>
    <m/>
    <m/>
    <m/>
    <n v="3949"/>
    <n v="0.98601747815230967"/>
    <m/>
    <n v="27.05"/>
    <m/>
    <m/>
    <n v="106.82044999999999"/>
  </r>
  <r>
    <x v="0"/>
    <d v="2017-12-11T00:00:00"/>
    <d v="2017-11-01T00:00:00"/>
    <d v="2017-12-31T00:00:00"/>
    <x v="0"/>
    <s v="DAN_Carat_Diageo_Bailey's_Q4'17"/>
    <m/>
    <x v="5"/>
    <m/>
    <m/>
    <m/>
    <x v="5"/>
    <m/>
    <m/>
    <m/>
    <m/>
    <n v="3596"/>
    <m/>
    <m/>
    <n v="0"/>
    <n v="0"/>
    <m/>
    <m/>
    <m/>
    <m/>
    <m/>
    <m/>
    <n v="3596"/>
    <m/>
    <m/>
    <m/>
    <n v="3562"/>
    <n v="0.99054505005561733"/>
    <m/>
    <n v="27.05"/>
    <m/>
    <m/>
    <n v="96.352100000000007"/>
  </r>
  <r>
    <x v="0"/>
    <d v="2017-12-12T00:00:00"/>
    <d v="2017-11-01T00:00:00"/>
    <d v="2017-12-31T00:00:00"/>
    <x v="0"/>
    <s v="DAN_Carat_Diageo_Bailey's_Q4'17"/>
    <m/>
    <x v="5"/>
    <m/>
    <m/>
    <m/>
    <x v="5"/>
    <m/>
    <m/>
    <m/>
    <m/>
    <n v="6321"/>
    <m/>
    <m/>
    <n v="3"/>
    <n v="4.7953964194373403E-4"/>
    <m/>
    <m/>
    <m/>
    <m/>
    <m/>
    <m/>
    <n v="6321"/>
    <m/>
    <m/>
    <m/>
    <n v="6256"/>
    <n v="0.98971681695934188"/>
    <m/>
    <n v="27.05"/>
    <m/>
    <m/>
    <n v="169.22480000000002"/>
  </r>
  <r>
    <x v="0"/>
    <d v="2017-12-13T00:00:00"/>
    <d v="2017-11-01T00:00:00"/>
    <d v="2017-12-31T00:00:00"/>
    <x v="0"/>
    <s v="DAN_Carat_Diageo_Bailey's_Q4'17"/>
    <m/>
    <x v="5"/>
    <m/>
    <m/>
    <m/>
    <x v="5"/>
    <m/>
    <m/>
    <m/>
    <m/>
    <n v="3778"/>
    <m/>
    <m/>
    <n v="2"/>
    <n v="5.369127516778523E-4"/>
    <m/>
    <m/>
    <m/>
    <m/>
    <m/>
    <m/>
    <n v="3778"/>
    <m/>
    <m/>
    <m/>
    <n v="3725"/>
    <n v="0.98597141344626782"/>
    <m/>
    <n v="27.05"/>
    <m/>
    <m/>
    <n v="100.76125"/>
  </r>
  <r>
    <x v="0"/>
    <d v="2017-12-14T00:00:00"/>
    <d v="2017-11-01T00:00:00"/>
    <d v="2017-12-31T00:00:00"/>
    <x v="0"/>
    <s v="DAN_Carat_Diageo_Bailey's_Q4'17"/>
    <m/>
    <x v="5"/>
    <m/>
    <m/>
    <m/>
    <x v="5"/>
    <m/>
    <m/>
    <m/>
    <m/>
    <n v="2501"/>
    <m/>
    <m/>
    <n v="1"/>
    <n v="4.0650406504065041E-4"/>
    <m/>
    <m/>
    <m/>
    <m/>
    <m/>
    <m/>
    <n v="2501"/>
    <m/>
    <m/>
    <m/>
    <n v="2460"/>
    <n v="0.98360655737704916"/>
    <m/>
    <n v="27.05"/>
    <m/>
    <m/>
    <n v="66.543000000000006"/>
  </r>
  <r>
    <x v="0"/>
    <d v="2017-12-15T00:00:00"/>
    <d v="2017-11-01T00:00:00"/>
    <d v="2017-12-31T00:00:00"/>
    <x v="0"/>
    <s v="DAN_Carat_Diageo_Bailey's_Q4'17"/>
    <m/>
    <x v="5"/>
    <m/>
    <m/>
    <m/>
    <x v="5"/>
    <m/>
    <m/>
    <m/>
    <m/>
    <n v="3704"/>
    <m/>
    <m/>
    <n v="2"/>
    <n v="5.461496450027307E-4"/>
    <m/>
    <m/>
    <m/>
    <m/>
    <m/>
    <m/>
    <n v="3704"/>
    <m/>
    <m/>
    <m/>
    <n v="3662"/>
    <n v="0.98866090712742982"/>
    <m/>
    <n v="27.05"/>
    <m/>
    <m/>
    <n v="99.057100000000005"/>
  </r>
  <r>
    <x v="0"/>
    <d v="2017-12-16T00:00:00"/>
    <d v="2017-11-01T00:00:00"/>
    <d v="2017-12-31T00:00:00"/>
    <x v="0"/>
    <s v="DAN_Carat_Diageo_Bailey's_Q4'17"/>
    <m/>
    <x v="5"/>
    <m/>
    <m/>
    <m/>
    <x v="5"/>
    <m/>
    <m/>
    <m/>
    <m/>
    <n v="4040"/>
    <m/>
    <m/>
    <n v="0"/>
    <n v="0"/>
    <m/>
    <m/>
    <m/>
    <m/>
    <m/>
    <m/>
    <n v="4040"/>
    <m/>
    <m/>
    <m/>
    <n v="3986"/>
    <n v="0.98663366336633662"/>
    <m/>
    <n v="27.05"/>
    <m/>
    <m/>
    <n v="107.82130000000001"/>
  </r>
  <r>
    <x v="0"/>
    <d v="2017-12-17T00:00:00"/>
    <d v="2017-11-01T00:00:00"/>
    <d v="2017-12-31T00:00:00"/>
    <x v="0"/>
    <s v="DAN_Carat_Diageo_Bailey's_Q4'17"/>
    <m/>
    <x v="5"/>
    <m/>
    <m/>
    <m/>
    <x v="5"/>
    <m/>
    <m/>
    <m/>
    <m/>
    <n v="4153"/>
    <m/>
    <m/>
    <n v="1"/>
    <n v="2.4449877750611245E-4"/>
    <m/>
    <m/>
    <m/>
    <m/>
    <m/>
    <m/>
    <n v="4153"/>
    <m/>
    <m/>
    <m/>
    <n v="4090"/>
    <n v="0.98483024319768842"/>
    <m/>
    <n v="27.05"/>
    <m/>
    <m/>
    <n v="110.6345"/>
  </r>
  <r>
    <x v="0"/>
    <d v="2017-12-11T00:00:00"/>
    <d v="2017-11-01T00:00:00"/>
    <d v="2017-12-31T00:00:00"/>
    <x v="0"/>
    <s v="DAN_Carat_Diageo_Bailey's_Q4'17"/>
    <m/>
    <x v="6"/>
    <m/>
    <m/>
    <m/>
    <x v="6"/>
    <m/>
    <m/>
    <m/>
    <m/>
    <n v="3832"/>
    <m/>
    <m/>
    <n v="1"/>
    <n v="2.636435539151068E-4"/>
    <m/>
    <m/>
    <m/>
    <m/>
    <m/>
    <m/>
    <n v="3832"/>
    <m/>
    <m/>
    <m/>
    <n v="3793"/>
    <n v="0.9898225469728601"/>
    <m/>
    <n v="27.05"/>
    <m/>
    <m/>
    <n v="102.60065"/>
  </r>
  <r>
    <x v="0"/>
    <d v="2017-12-12T00:00:00"/>
    <d v="2017-11-01T00:00:00"/>
    <d v="2017-12-31T00:00:00"/>
    <x v="0"/>
    <s v="DAN_Carat_Diageo_Bailey's_Q4'17"/>
    <m/>
    <x v="6"/>
    <m/>
    <m/>
    <m/>
    <x v="6"/>
    <m/>
    <m/>
    <m/>
    <m/>
    <n v="7396"/>
    <m/>
    <m/>
    <n v="4"/>
    <n v="5.4600054600054604E-4"/>
    <m/>
    <m/>
    <m/>
    <m/>
    <m/>
    <m/>
    <n v="7396"/>
    <m/>
    <m/>
    <m/>
    <n v="7326"/>
    <n v="0.99053542455381283"/>
    <m/>
    <n v="27.05"/>
    <m/>
    <m/>
    <n v="198.16830000000002"/>
  </r>
  <r>
    <x v="0"/>
    <d v="2017-12-13T00:00:00"/>
    <d v="2017-11-01T00:00:00"/>
    <d v="2017-12-31T00:00:00"/>
    <x v="0"/>
    <s v="DAN_Carat_Diageo_Bailey's_Q4'17"/>
    <m/>
    <x v="6"/>
    <m/>
    <m/>
    <m/>
    <x v="6"/>
    <m/>
    <m/>
    <m/>
    <m/>
    <n v="3722"/>
    <m/>
    <m/>
    <n v="3"/>
    <n v="8.1654872074033748E-4"/>
    <m/>
    <m/>
    <m/>
    <m/>
    <m/>
    <m/>
    <n v="3722"/>
    <m/>
    <m/>
    <m/>
    <n v="3674"/>
    <n v="0.98710370768404088"/>
    <m/>
    <n v="27.05"/>
    <m/>
    <m/>
    <n v="99.381699999999995"/>
  </r>
  <r>
    <x v="0"/>
    <d v="2017-12-14T00:00:00"/>
    <d v="2017-11-01T00:00:00"/>
    <d v="2017-12-31T00:00:00"/>
    <x v="0"/>
    <s v="DAN_Carat_Diageo_Bailey's_Q4'17"/>
    <m/>
    <x v="6"/>
    <m/>
    <m/>
    <m/>
    <x v="6"/>
    <m/>
    <m/>
    <m/>
    <m/>
    <n v="2480"/>
    <m/>
    <m/>
    <n v="1"/>
    <n v="4.1017227235438887E-4"/>
    <m/>
    <m/>
    <m/>
    <m/>
    <m/>
    <m/>
    <n v="2480"/>
    <m/>
    <m/>
    <m/>
    <n v="2438"/>
    <n v="0.98306451612903223"/>
    <m/>
    <n v="27.05"/>
    <m/>
    <m/>
    <n v="65.947900000000004"/>
  </r>
  <r>
    <x v="0"/>
    <d v="2017-12-15T00:00:00"/>
    <d v="2017-11-01T00:00:00"/>
    <d v="2017-12-31T00:00:00"/>
    <x v="0"/>
    <s v="DAN_Carat_Diageo_Bailey's_Q4'17"/>
    <m/>
    <x v="6"/>
    <m/>
    <m/>
    <m/>
    <x v="6"/>
    <m/>
    <m/>
    <m/>
    <m/>
    <n v="3695"/>
    <m/>
    <m/>
    <n v="4"/>
    <n v="1.095890410958904E-3"/>
    <m/>
    <m/>
    <m/>
    <m/>
    <m/>
    <m/>
    <n v="3695"/>
    <m/>
    <m/>
    <m/>
    <n v="3650"/>
    <n v="0.98782138024357236"/>
    <m/>
    <n v="27.05"/>
    <m/>
    <m/>
    <n v="98.732500000000002"/>
  </r>
  <r>
    <x v="0"/>
    <d v="2017-12-16T00:00:00"/>
    <d v="2017-11-01T00:00:00"/>
    <d v="2017-12-31T00:00:00"/>
    <x v="0"/>
    <s v="DAN_Carat_Diageo_Bailey's_Q4'17"/>
    <m/>
    <x v="6"/>
    <m/>
    <m/>
    <m/>
    <x v="6"/>
    <m/>
    <m/>
    <m/>
    <m/>
    <n v="3975"/>
    <m/>
    <m/>
    <n v="3"/>
    <n v="7.641365257259297E-4"/>
    <m/>
    <m/>
    <m/>
    <m/>
    <m/>
    <m/>
    <n v="3975"/>
    <m/>
    <m/>
    <m/>
    <n v="3926"/>
    <n v="0.98767295597484273"/>
    <m/>
    <n v="27.05"/>
    <m/>
    <m/>
    <n v="106.1983"/>
  </r>
  <r>
    <x v="0"/>
    <d v="2017-12-17T00:00:00"/>
    <d v="2017-11-01T00:00:00"/>
    <d v="2017-12-31T00:00:00"/>
    <x v="0"/>
    <s v="DAN_Carat_Diageo_Bailey's_Q4'17"/>
    <m/>
    <x v="6"/>
    <m/>
    <m/>
    <m/>
    <x v="6"/>
    <m/>
    <m/>
    <m/>
    <m/>
    <n v="4042"/>
    <m/>
    <m/>
    <n v="1"/>
    <n v="2.4987506246876561E-4"/>
    <m/>
    <m/>
    <m/>
    <m/>
    <m/>
    <m/>
    <n v="4042"/>
    <m/>
    <m/>
    <m/>
    <n v="4002"/>
    <n v="0.99010390895596234"/>
    <m/>
    <n v="27.05"/>
    <m/>
    <m/>
    <n v="108.25410000000001"/>
  </r>
  <r>
    <x v="0"/>
    <d v="2017-12-18T00:00:00"/>
    <d v="2017-11-01T00:00:00"/>
    <d v="2017-12-31T00:00:00"/>
    <x v="0"/>
    <s v="DAN_Carat_Diageo_Bailey's_Q4'17"/>
    <m/>
    <x v="1"/>
    <m/>
    <m/>
    <m/>
    <x v="1"/>
    <m/>
    <m/>
    <m/>
    <m/>
    <n v="3863"/>
    <m/>
    <m/>
    <n v="1"/>
    <n v="2.615746795710175E-4"/>
    <m/>
    <m/>
    <m/>
    <m/>
    <m/>
    <m/>
    <n v="3863"/>
    <m/>
    <m/>
    <m/>
    <n v="3823"/>
    <n v="0.98964535335231685"/>
    <m/>
    <n v="27.05"/>
    <m/>
    <m/>
    <n v="103.41215000000001"/>
  </r>
  <r>
    <x v="0"/>
    <d v="2017-12-19T00:00:00"/>
    <d v="2017-11-01T00:00:00"/>
    <d v="2017-12-31T00:00:00"/>
    <x v="0"/>
    <s v="DAN_Carat_Diageo_Bailey's_Q4'17"/>
    <m/>
    <x v="1"/>
    <m/>
    <m/>
    <m/>
    <x v="1"/>
    <m/>
    <m/>
    <m/>
    <m/>
    <n v="3932"/>
    <m/>
    <m/>
    <n v="3"/>
    <n v="7.7439339184305622E-4"/>
    <m/>
    <m/>
    <m/>
    <m/>
    <m/>
    <m/>
    <n v="3932"/>
    <m/>
    <m/>
    <m/>
    <n v="3874"/>
    <n v="0.98524923702950151"/>
    <m/>
    <n v="27.05"/>
    <m/>
    <m/>
    <n v="104.79169999999999"/>
  </r>
  <r>
    <x v="0"/>
    <d v="2017-12-20T00:00:00"/>
    <d v="2017-11-01T00:00:00"/>
    <d v="2017-12-31T00:00:00"/>
    <x v="0"/>
    <s v="DAN_Carat_Diageo_Bailey's_Q4'17"/>
    <m/>
    <x v="1"/>
    <m/>
    <m/>
    <m/>
    <x v="1"/>
    <m/>
    <m/>
    <m/>
    <m/>
    <n v="2954"/>
    <m/>
    <m/>
    <n v="2"/>
    <n v="6.8212824010914052E-4"/>
    <m/>
    <m/>
    <m/>
    <m/>
    <m/>
    <m/>
    <n v="2954"/>
    <m/>
    <m/>
    <m/>
    <n v="2932"/>
    <n v="0.99255247122545698"/>
    <m/>
    <n v="27.05"/>
    <m/>
    <m/>
    <n v="79.310600000000008"/>
  </r>
  <r>
    <x v="0"/>
    <d v="2017-12-21T00:00:00"/>
    <d v="2017-11-01T00:00:00"/>
    <d v="2017-12-31T00:00:00"/>
    <x v="0"/>
    <s v="DAN_Carat_Diageo_Bailey's_Q4'17"/>
    <m/>
    <x v="1"/>
    <m/>
    <m/>
    <m/>
    <x v="1"/>
    <m/>
    <m/>
    <m/>
    <m/>
    <n v="1918"/>
    <m/>
    <m/>
    <n v="2"/>
    <n v="1.053740779768177E-3"/>
    <m/>
    <m/>
    <m/>
    <m/>
    <m/>
    <m/>
    <n v="1918"/>
    <m/>
    <m/>
    <m/>
    <n v="1898"/>
    <n v="0.98957247132429615"/>
    <m/>
    <n v="27.05"/>
    <m/>
    <m/>
    <n v="51.340900000000005"/>
  </r>
  <r>
    <x v="0"/>
    <d v="2017-12-22T00:00:00"/>
    <d v="2017-11-01T00:00:00"/>
    <d v="2017-12-31T00:00:00"/>
    <x v="0"/>
    <s v="DAN_Carat_Diageo_Bailey's_Q4'17"/>
    <m/>
    <x v="1"/>
    <m/>
    <m/>
    <m/>
    <x v="1"/>
    <m/>
    <m/>
    <m/>
    <m/>
    <n v="1956"/>
    <m/>
    <m/>
    <n v="1"/>
    <n v="5.1921079958463135E-4"/>
    <m/>
    <m/>
    <m/>
    <m/>
    <m/>
    <m/>
    <n v="1956"/>
    <m/>
    <m/>
    <m/>
    <n v="1926"/>
    <n v="0.98466257668711654"/>
    <m/>
    <n v="27.05"/>
    <m/>
    <m/>
    <n v="52.098300000000002"/>
  </r>
  <r>
    <x v="0"/>
    <d v="2017-12-23T00:00:00"/>
    <d v="2017-11-01T00:00:00"/>
    <d v="2017-12-31T00:00:00"/>
    <x v="0"/>
    <s v="DAN_Carat_Diageo_Bailey's_Q4'17"/>
    <m/>
    <x v="1"/>
    <m/>
    <m/>
    <m/>
    <x v="1"/>
    <m/>
    <m/>
    <m/>
    <m/>
    <n v="2087"/>
    <m/>
    <m/>
    <n v="2"/>
    <n v="9.6993210475266732E-4"/>
    <m/>
    <m/>
    <m/>
    <m/>
    <m/>
    <m/>
    <n v="2087"/>
    <m/>
    <m/>
    <m/>
    <n v="2062"/>
    <n v="0.98802108289410639"/>
    <m/>
    <n v="27.05"/>
    <m/>
    <m/>
    <n v="55.777099999999997"/>
  </r>
  <r>
    <x v="0"/>
    <d v="2017-12-24T00:00:00"/>
    <d v="2017-11-01T00:00:00"/>
    <d v="2017-12-31T00:00:00"/>
    <x v="0"/>
    <s v="DAN_Carat_Diageo_Bailey's_Q4'17"/>
    <m/>
    <x v="1"/>
    <m/>
    <m/>
    <m/>
    <x v="1"/>
    <m/>
    <m/>
    <m/>
    <m/>
    <n v="2545"/>
    <m/>
    <m/>
    <n v="3"/>
    <n v="1.199040767386091E-3"/>
    <m/>
    <m/>
    <m/>
    <m/>
    <m/>
    <m/>
    <n v="2545"/>
    <m/>
    <m/>
    <m/>
    <n v="2502"/>
    <n v="0.98310412573673867"/>
    <m/>
    <n v="27.05"/>
    <m/>
    <m/>
    <n v="67.679100000000005"/>
  </r>
  <r>
    <x v="0"/>
    <d v="2017-12-18T00:00:00"/>
    <d v="2017-11-01T00:00:00"/>
    <d v="2017-12-31T00:00:00"/>
    <x v="0"/>
    <s v="DAN_Carat_Diageo_Bailey's_Q4'17"/>
    <m/>
    <x v="2"/>
    <m/>
    <m/>
    <m/>
    <x v="2"/>
    <m/>
    <m/>
    <m/>
    <m/>
    <n v="3862"/>
    <m/>
    <m/>
    <n v="2"/>
    <n v="5.23149359142035E-4"/>
    <m/>
    <m/>
    <m/>
    <m/>
    <m/>
    <m/>
    <n v="3862"/>
    <m/>
    <m/>
    <m/>
    <n v="3823"/>
    <n v="0.98990160538581051"/>
    <m/>
    <n v="27.05"/>
    <m/>
    <m/>
    <n v="103.41215000000001"/>
  </r>
  <r>
    <x v="0"/>
    <d v="2017-12-19T00:00:00"/>
    <d v="2017-11-01T00:00:00"/>
    <d v="2017-12-31T00:00:00"/>
    <x v="0"/>
    <s v="DAN_Carat_Diageo_Bailey's_Q4'17"/>
    <m/>
    <x v="2"/>
    <m/>
    <m/>
    <m/>
    <x v="2"/>
    <m/>
    <m/>
    <m/>
    <m/>
    <n v="4009"/>
    <m/>
    <m/>
    <n v="2"/>
    <n v="5.0454086781029264E-4"/>
    <m/>
    <m/>
    <m/>
    <m/>
    <m/>
    <m/>
    <n v="4009"/>
    <m/>
    <m/>
    <m/>
    <n v="3964"/>
    <n v="0.9887752556747319"/>
    <m/>
    <n v="27.05"/>
    <m/>
    <m/>
    <n v="107.22619999999999"/>
  </r>
  <r>
    <x v="0"/>
    <d v="2017-12-20T00:00:00"/>
    <d v="2017-11-01T00:00:00"/>
    <d v="2017-12-31T00:00:00"/>
    <x v="0"/>
    <s v="DAN_Carat_Diageo_Bailey's_Q4'17"/>
    <m/>
    <x v="2"/>
    <m/>
    <m/>
    <m/>
    <x v="2"/>
    <m/>
    <m/>
    <m/>
    <m/>
    <n v="2904"/>
    <m/>
    <m/>
    <n v="2"/>
    <n v="6.9468565474122956E-4"/>
    <m/>
    <m/>
    <m/>
    <m/>
    <m/>
    <m/>
    <n v="2904"/>
    <m/>
    <m/>
    <m/>
    <n v="2879"/>
    <n v="0.99139118457300279"/>
    <m/>
    <n v="27.05"/>
    <m/>
    <m/>
    <n v="77.876949999999994"/>
  </r>
  <r>
    <x v="0"/>
    <d v="2017-12-21T00:00:00"/>
    <d v="2017-11-01T00:00:00"/>
    <d v="2017-12-31T00:00:00"/>
    <x v="0"/>
    <s v="DAN_Carat_Diageo_Bailey's_Q4'17"/>
    <m/>
    <x v="2"/>
    <m/>
    <m/>
    <m/>
    <x v="2"/>
    <m/>
    <m/>
    <m/>
    <m/>
    <n v="1894"/>
    <m/>
    <m/>
    <n v="2"/>
    <n v="1.0723860589812334E-3"/>
    <m/>
    <m/>
    <m/>
    <m/>
    <m/>
    <m/>
    <n v="1894"/>
    <m/>
    <m/>
    <m/>
    <n v="1865"/>
    <n v="0.98468848996832103"/>
    <m/>
    <n v="27.05"/>
    <m/>
    <m/>
    <n v="50.448250000000002"/>
  </r>
  <r>
    <x v="0"/>
    <d v="2017-12-22T00:00:00"/>
    <d v="2017-11-01T00:00:00"/>
    <d v="2017-12-31T00:00:00"/>
    <x v="0"/>
    <s v="DAN_Carat_Diageo_Bailey's_Q4'17"/>
    <m/>
    <x v="2"/>
    <m/>
    <m/>
    <m/>
    <x v="2"/>
    <m/>
    <m/>
    <m/>
    <m/>
    <n v="1932"/>
    <m/>
    <m/>
    <n v="3"/>
    <n v="1.5657620041753654E-3"/>
    <m/>
    <m/>
    <m/>
    <m/>
    <m/>
    <m/>
    <n v="1932"/>
    <m/>
    <m/>
    <m/>
    <n v="1916"/>
    <n v="0.99171842650103514"/>
    <m/>
    <n v="27.05"/>
    <m/>
    <m/>
    <n v="51.827800000000003"/>
  </r>
  <r>
    <x v="0"/>
    <d v="2017-12-23T00:00:00"/>
    <d v="2017-11-01T00:00:00"/>
    <d v="2017-12-31T00:00:00"/>
    <x v="0"/>
    <s v="DAN_Carat_Diageo_Bailey's_Q4'17"/>
    <m/>
    <x v="2"/>
    <m/>
    <m/>
    <m/>
    <x v="2"/>
    <m/>
    <m/>
    <m/>
    <m/>
    <n v="2073"/>
    <m/>
    <m/>
    <n v="1"/>
    <n v="4.8614487117160912E-4"/>
    <m/>
    <m/>
    <m/>
    <m/>
    <m/>
    <m/>
    <n v="2073"/>
    <m/>
    <m/>
    <m/>
    <n v="2057"/>
    <n v="0.99228171731789672"/>
    <m/>
    <n v="27.05"/>
    <m/>
    <m/>
    <n v="55.641849999999998"/>
  </r>
  <r>
    <x v="0"/>
    <d v="2017-12-24T00:00:00"/>
    <d v="2017-11-01T00:00:00"/>
    <d v="2017-12-31T00:00:00"/>
    <x v="0"/>
    <s v="DAN_Carat_Diageo_Bailey's_Q4'17"/>
    <m/>
    <x v="2"/>
    <m/>
    <m/>
    <m/>
    <x v="2"/>
    <m/>
    <m/>
    <m/>
    <m/>
    <n v="2600"/>
    <m/>
    <m/>
    <n v="0"/>
    <n v="0"/>
    <m/>
    <m/>
    <m/>
    <m/>
    <m/>
    <m/>
    <n v="2600"/>
    <m/>
    <m/>
    <m/>
    <n v="2552"/>
    <n v="0.98153846153846158"/>
    <m/>
    <n v="27.05"/>
    <m/>
    <m/>
    <n v="69.031600000000012"/>
  </r>
  <r>
    <x v="0"/>
    <d v="2017-12-18T00:00:00"/>
    <d v="2017-11-01T00:00:00"/>
    <d v="2017-12-31T00:00:00"/>
    <x v="0"/>
    <s v="DAN_Carat_Diageo_Bailey's_Q4'17"/>
    <m/>
    <x v="3"/>
    <m/>
    <m/>
    <m/>
    <x v="3"/>
    <m/>
    <m/>
    <m/>
    <m/>
    <n v="4012"/>
    <m/>
    <m/>
    <n v="1"/>
    <n v="2.5265285497726126E-4"/>
    <m/>
    <m/>
    <m/>
    <m/>
    <m/>
    <m/>
    <n v="4012"/>
    <m/>
    <m/>
    <m/>
    <n v="3958"/>
    <n v="0.98654037886340973"/>
    <m/>
    <n v="27.05"/>
    <m/>
    <m/>
    <n v="107.0639"/>
  </r>
  <r>
    <x v="0"/>
    <d v="2017-12-19T00:00:00"/>
    <d v="2017-11-01T00:00:00"/>
    <d v="2017-12-31T00:00:00"/>
    <x v="0"/>
    <s v="DAN_Carat_Diageo_Bailey's_Q4'17"/>
    <m/>
    <x v="3"/>
    <m/>
    <m/>
    <m/>
    <x v="3"/>
    <m/>
    <m/>
    <m/>
    <m/>
    <n v="3773"/>
    <m/>
    <m/>
    <n v="1"/>
    <n v="2.6838432635534085E-4"/>
    <m/>
    <m/>
    <m/>
    <m/>
    <m/>
    <m/>
    <n v="3773"/>
    <m/>
    <m/>
    <m/>
    <n v="3726"/>
    <n v="0.98754306917572221"/>
    <m/>
    <n v="27.05"/>
    <m/>
    <m/>
    <n v="100.78830000000001"/>
  </r>
  <r>
    <x v="0"/>
    <d v="2017-12-20T00:00:00"/>
    <d v="2017-11-01T00:00:00"/>
    <d v="2017-12-31T00:00:00"/>
    <x v="0"/>
    <s v="DAN_Carat_Diageo_Bailey's_Q4'17"/>
    <m/>
    <x v="3"/>
    <m/>
    <m/>
    <m/>
    <x v="3"/>
    <m/>
    <m/>
    <m/>
    <m/>
    <n v="2960"/>
    <m/>
    <m/>
    <n v="2"/>
    <n v="6.814310051107325E-4"/>
    <m/>
    <m/>
    <m/>
    <m/>
    <m/>
    <m/>
    <n v="2960"/>
    <m/>
    <m/>
    <m/>
    <n v="2935"/>
    <n v="0.99155405405405406"/>
    <m/>
    <n v="27.05"/>
    <m/>
    <m/>
    <n v="79.391750000000002"/>
  </r>
  <r>
    <x v="0"/>
    <d v="2017-12-21T00:00:00"/>
    <d v="2017-11-01T00:00:00"/>
    <d v="2017-12-31T00:00:00"/>
    <x v="0"/>
    <s v="DAN_Carat_Diageo_Bailey's_Q4'17"/>
    <m/>
    <x v="3"/>
    <m/>
    <m/>
    <m/>
    <x v="3"/>
    <m/>
    <m/>
    <m/>
    <m/>
    <n v="1939"/>
    <m/>
    <m/>
    <n v="1"/>
    <n v="5.1975051975051978E-4"/>
    <m/>
    <m/>
    <m/>
    <m/>
    <m/>
    <m/>
    <n v="1939"/>
    <m/>
    <m/>
    <m/>
    <n v="1924"/>
    <n v="0.99226405363589476"/>
    <m/>
    <n v="27.05"/>
    <m/>
    <m/>
    <n v="52.044200000000004"/>
  </r>
  <r>
    <x v="0"/>
    <d v="2017-12-22T00:00:00"/>
    <d v="2017-11-01T00:00:00"/>
    <d v="2017-12-31T00:00:00"/>
    <x v="0"/>
    <s v="DAN_Carat_Diageo_Bailey's_Q4'17"/>
    <m/>
    <x v="3"/>
    <m/>
    <m/>
    <m/>
    <x v="3"/>
    <m/>
    <m/>
    <m/>
    <m/>
    <n v="1986"/>
    <m/>
    <m/>
    <n v="0"/>
    <n v="0"/>
    <m/>
    <m/>
    <m/>
    <m/>
    <m/>
    <m/>
    <n v="1986"/>
    <m/>
    <m/>
    <m/>
    <n v="1960"/>
    <n v="0.98690835850956693"/>
    <m/>
    <n v="27.05"/>
    <m/>
    <m/>
    <n v="53.018000000000001"/>
  </r>
  <r>
    <x v="0"/>
    <d v="2017-12-23T00:00:00"/>
    <d v="2017-11-01T00:00:00"/>
    <d v="2017-12-31T00:00:00"/>
    <x v="0"/>
    <s v="DAN_Carat_Diageo_Bailey's_Q4'17"/>
    <m/>
    <x v="3"/>
    <m/>
    <m/>
    <m/>
    <x v="3"/>
    <m/>
    <m/>
    <m/>
    <m/>
    <n v="2074"/>
    <m/>
    <m/>
    <n v="1"/>
    <n v="4.8851978505129456E-4"/>
    <m/>
    <m/>
    <m/>
    <m/>
    <m/>
    <m/>
    <n v="2074"/>
    <m/>
    <m/>
    <m/>
    <n v="2047"/>
    <n v="0.98698167791706848"/>
    <m/>
    <n v="27.05"/>
    <m/>
    <m/>
    <n v="55.37135"/>
  </r>
  <r>
    <x v="0"/>
    <d v="2017-12-24T00:00:00"/>
    <d v="2017-11-01T00:00:00"/>
    <d v="2017-12-31T00:00:00"/>
    <x v="0"/>
    <s v="DAN_Carat_Diageo_Bailey's_Q4'17"/>
    <m/>
    <x v="3"/>
    <m/>
    <m/>
    <m/>
    <x v="3"/>
    <m/>
    <m/>
    <m/>
    <m/>
    <n v="2681"/>
    <m/>
    <m/>
    <n v="1"/>
    <n v="3.7878787878787879E-4"/>
    <m/>
    <m/>
    <m/>
    <m/>
    <m/>
    <m/>
    <n v="2681"/>
    <m/>
    <m/>
    <m/>
    <n v="2640"/>
    <n v="0.98470719880641555"/>
    <m/>
    <n v="27.05"/>
    <m/>
    <m/>
    <n v="71.412000000000006"/>
  </r>
  <r>
    <x v="0"/>
    <d v="2017-12-18T00:00:00"/>
    <d v="2017-11-01T00:00:00"/>
    <d v="2017-12-31T00:00:00"/>
    <x v="0"/>
    <s v="DAN_Carat_Diageo_Bailey's_Q4'17"/>
    <m/>
    <x v="4"/>
    <m/>
    <m/>
    <m/>
    <x v="4"/>
    <m/>
    <m/>
    <m/>
    <m/>
    <n v="3821"/>
    <m/>
    <m/>
    <n v="2"/>
    <n v="5.2938062466913714E-4"/>
    <m/>
    <m/>
    <m/>
    <m/>
    <m/>
    <m/>
    <n v="3821"/>
    <m/>
    <m/>
    <m/>
    <n v="3778"/>
    <n v="0.9887464014655849"/>
    <m/>
    <n v="27.05"/>
    <m/>
    <m/>
    <n v="102.1949"/>
  </r>
  <r>
    <x v="0"/>
    <d v="2017-12-19T00:00:00"/>
    <d v="2017-11-01T00:00:00"/>
    <d v="2017-12-31T00:00:00"/>
    <x v="0"/>
    <s v="DAN_Carat_Diageo_Bailey's_Q4'17"/>
    <m/>
    <x v="4"/>
    <m/>
    <m/>
    <m/>
    <x v="4"/>
    <m/>
    <m/>
    <m/>
    <m/>
    <n v="3821"/>
    <m/>
    <m/>
    <n v="3"/>
    <n v="7.9344088865379526E-4"/>
    <m/>
    <m/>
    <m/>
    <m/>
    <m/>
    <m/>
    <n v="3821"/>
    <m/>
    <m/>
    <m/>
    <n v="3781"/>
    <n v="0.9895315362470557"/>
    <m/>
    <n v="27.05"/>
    <m/>
    <m/>
    <n v="102.27605"/>
  </r>
  <r>
    <x v="0"/>
    <d v="2017-12-20T00:00:00"/>
    <d v="2017-11-01T00:00:00"/>
    <d v="2017-12-31T00:00:00"/>
    <x v="0"/>
    <s v="DAN_Carat_Diageo_Bailey's_Q4'17"/>
    <m/>
    <x v="4"/>
    <m/>
    <m/>
    <m/>
    <x v="4"/>
    <m/>
    <m/>
    <m/>
    <m/>
    <n v="3032"/>
    <m/>
    <m/>
    <n v="1"/>
    <n v="3.3222591362126248E-4"/>
    <m/>
    <m/>
    <m/>
    <m/>
    <m/>
    <m/>
    <n v="3032"/>
    <m/>
    <m/>
    <m/>
    <n v="3010"/>
    <n v="0.99274406332453824"/>
    <m/>
    <n v="27.05"/>
    <m/>
    <m/>
    <n v="81.420500000000004"/>
  </r>
  <r>
    <x v="0"/>
    <d v="2017-12-21T00:00:00"/>
    <d v="2017-11-01T00:00:00"/>
    <d v="2017-12-31T00:00:00"/>
    <x v="0"/>
    <s v="DAN_Carat_Diageo_Bailey's_Q4'17"/>
    <m/>
    <x v="4"/>
    <m/>
    <m/>
    <m/>
    <x v="4"/>
    <m/>
    <m/>
    <m/>
    <m/>
    <n v="1968"/>
    <m/>
    <m/>
    <n v="0"/>
    <n v="0"/>
    <m/>
    <m/>
    <m/>
    <m/>
    <m/>
    <m/>
    <n v="1968"/>
    <m/>
    <m/>
    <m/>
    <n v="1941"/>
    <n v="0.98628048780487809"/>
    <m/>
    <n v="27.05"/>
    <m/>
    <m/>
    <n v="52.504049999999999"/>
  </r>
  <r>
    <x v="0"/>
    <d v="2017-12-22T00:00:00"/>
    <d v="2017-11-01T00:00:00"/>
    <d v="2017-12-31T00:00:00"/>
    <x v="0"/>
    <s v="DAN_Carat_Diageo_Bailey's_Q4'17"/>
    <m/>
    <x v="4"/>
    <m/>
    <m/>
    <m/>
    <x v="4"/>
    <m/>
    <m/>
    <m/>
    <m/>
    <n v="2020"/>
    <m/>
    <m/>
    <n v="2"/>
    <n v="9.9950024987506244E-4"/>
    <m/>
    <m/>
    <m/>
    <m/>
    <m/>
    <m/>
    <n v="2020"/>
    <m/>
    <m/>
    <m/>
    <n v="2001"/>
    <n v="0.99059405940594059"/>
    <m/>
    <n v="27.05"/>
    <m/>
    <m/>
    <n v="54.127050000000004"/>
  </r>
  <r>
    <x v="0"/>
    <d v="2017-12-23T00:00:00"/>
    <d v="2017-11-01T00:00:00"/>
    <d v="2017-12-31T00:00:00"/>
    <x v="0"/>
    <s v="DAN_Carat_Diageo_Bailey's_Q4'17"/>
    <m/>
    <x v="4"/>
    <m/>
    <m/>
    <m/>
    <x v="4"/>
    <m/>
    <m/>
    <m/>
    <m/>
    <n v="2020"/>
    <m/>
    <m/>
    <n v="1"/>
    <n v="5.0276520864756154E-4"/>
    <m/>
    <m/>
    <m/>
    <m/>
    <m/>
    <m/>
    <n v="2020"/>
    <m/>
    <m/>
    <m/>
    <n v="1989"/>
    <n v="0.98465346534653464"/>
    <m/>
    <n v="27.05"/>
    <m/>
    <m/>
    <n v="53.802450000000007"/>
  </r>
  <r>
    <x v="0"/>
    <d v="2017-12-24T00:00:00"/>
    <d v="2017-11-01T00:00:00"/>
    <d v="2017-12-31T00:00:00"/>
    <x v="0"/>
    <s v="DAN_Carat_Diageo_Bailey's_Q4'17"/>
    <m/>
    <x v="4"/>
    <m/>
    <m/>
    <m/>
    <x v="4"/>
    <m/>
    <m/>
    <m/>
    <m/>
    <n v="2525"/>
    <m/>
    <m/>
    <n v="1"/>
    <n v="3.9984006397441024E-4"/>
    <m/>
    <m/>
    <m/>
    <m/>
    <m/>
    <m/>
    <n v="2525"/>
    <m/>
    <m/>
    <m/>
    <n v="2501"/>
    <n v="0.99049504950495049"/>
    <m/>
    <n v="27.05"/>
    <m/>
    <m/>
    <n v="67.652050000000003"/>
  </r>
  <r>
    <x v="0"/>
    <d v="2017-12-18T00:00:00"/>
    <d v="2017-11-01T00:00:00"/>
    <d v="2017-12-31T00:00:00"/>
    <x v="0"/>
    <s v="DAN_Carat_Diageo_Bailey's_Q4'17"/>
    <m/>
    <x v="5"/>
    <m/>
    <m/>
    <m/>
    <x v="5"/>
    <m/>
    <m/>
    <m/>
    <m/>
    <n v="3887"/>
    <m/>
    <m/>
    <n v="0"/>
    <n v="0"/>
    <m/>
    <m/>
    <m/>
    <m/>
    <m/>
    <m/>
    <n v="3887"/>
    <m/>
    <m/>
    <m/>
    <n v="3844"/>
    <n v="0.98893748392076153"/>
    <m/>
    <n v="27.05"/>
    <m/>
    <m/>
    <n v="103.9802"/>
  </r>
  <r>
    <x v="0"/>
    <d v="2017-12-19T00:00:00"/>
    <d v="2017-11-01T00:00:00"/>
    <d v="2017-12-31T00:00:00"/>
    <x v="0"/>
    <s v="DAN_Carat_Diageo_Bailey's_Q4'17"/>
    <m/>
    <x v="5"/>
    <m/>
    <m/>
    <m/>
    <x v="5"/>
    <m/>
    <m/>
    <m/>
    <m/>
    <n v="3873"/>
    <m/>
    <m/>
    <n v="1"/>
    <n v="2.6041666666666666E-4"/>
    <m/>
    <m/>
    <m/>
    <m/>
    <m/>
    <m/>
    <n v="3873"/>
    <m/>
    <m/>
    <m/>
    <n v="3840"/>
    <n v="0.99147947327652985"/>
    <m/>
    <n v="27.05"/>
    <m/>
    <m/>
    <n v="103.872"/>
  </r>
  <r>
    <x v="0"/>
    <d v="2017-12-20T00:00:00"/>
    <d v="2017-11-01T00:00:00"/>
    <d v="2017-12-31T00:00:00"/>
    <x v="0"/>
    <s v="DAN_Carat_Diageo_Bailey's_Q4'17"/>
    <m/>
    <x v="5"/>
    <m/>
    <m/>
    <m/>
    <x v="5"/>
    <m/>
    <m/>
    <m/>
    <m/>
    <n v="2930"/>
    <m/>
    <m/>
    <n v="0"/>
    <n v="0"/>
    <m/>
    <m/>
    <m/>
    <m/>
    <m/>
    <m/>
    <n v="2930"/>
    <m/>
    <m/>
    <m/>
    <n v="2899"/>
    <n v="0.98941979522184298"/>
    <m/>
    <n v="27.05"/>
    <m/>
    <m/>
    <n v="78.41794999999999"/>
  </r>
  <r>
    <x v="0"/>
    <d v="2017-12-21T00:00:00"/>
    <d v="2017-11-01T00:00:00"/>
    <d v="2017-12-31T00:00:00"/>
    <x v="0"/>
    <s v="DAN_Carat_Diageo_Bailey's_Q4'17"/>
    <m/>
    <x v="5"/>
    <m/>
    <m/>
    <m/>
    <x v="5"/>
    <m/>
    <m/>
    <m/>
    <m/>
    <n v="1924"/>
    <m/>
    <m/>
    <n v="1"/>
    <n v="5.2826201796090863E-4"/>
    <m/>
    <m/>
    <m/>
    <m/>
    <m/>
    <m/>
    <n v="1924"/>
    <m/>
    <m/>
    <m/>
    <n v="1893"/>
    <n v="0.98388773388773387"/>
    <m/>
    <n v="27.05"/>
    <m/>
    <m/>
    <n v="51.205649999999999"/>
  </r>
  <r>
    <x v="0"/>
    <d v="2017-12-22T00:00:00"/>
    <d v="2017-11-01T00:00:00"/>
    <d v="2017-12-31T00:00:00"/>
    <x v="0"/>
    <s v="DAN_Carat_Diageo_Bailey's_Q4'17"/>
    <m/>
    <x v="5"/>
    <m/>
    <m/>
    <m/>
    <x v="5"/>
    <m/>
    <m/>
    <m/>
    <m/>
    <n v="2016"/>
    <m/>
    <m/>
    <n v="1"/>
    <n v="5.0175614651279475E-4"/>
    <m/>
    <m/>
    <m/>
    <m/>
    <m/>
    <m/>
    <n v="2016"/>
    <m/>
    <m/>
    <m/>
    <n v="1993"/>
    <n v="0.98859126984126988"/>
    <m/>
    <n v="27.05"/>
    <m/>
    <m/>
    <n v="53.910650000000004"/>
  </r>
  <r>
    <x v="0"/>
    <d v="2017-12-23T00:00:00"/>
    <d v="2017-11-01T00:00:00"/>
    <d v="2017-12-31T00:00:00"/>
    <x v="0"/>
    <s v="DAN_Carat_Diageo_Bailey's_Q4'17"/>
    <m/>
    <x v="5"/>
    <m/>
    <m/>
    <m/>
    <x v="5"/>
    <m/>
    <m/>
    <m/>
    <m/>
    <n v="2027"/>
    <m/>
    <m/>
    <n v="2"/>
    <n v="1.0005002501250625E-3"/>
    <m/>
    <m/>
    <m/>
    <m/>
    <m/>
    <m/>
    <n v="2027"/>
    <m/>
    <m/>
    <m/>
    <n v="1999"/>
    <n v="0.98618648248643315"/>
    <m/>
    <n v="27.05"/>
    <m/>
    <m/>
    <n v="54.072950000000006"/>
  </r>
  <r>
    <x v="0"/>
    <d v="2017-12-24T00:00:00"/>
    <d v="2017-11-01T00:00:00"/>
    <d v="2017-12-31T00:00:00"/>
    <x v="0"/>
    <s v="DAN_Carat_Diageo_Bailey's_Q4'17"/>
    <m/>
    <x v="5"/>
    <m/>
    <m/>
    <m/>
    <x v="5"/>
    <m/>
    <m/>
    <m/>
    <m/>
    <n v="2595"/>
    <m/>
    <m/>
    <n v="1"/>
    <n v="3.9062500000000002E-4"/>
    <m/>
    <m/>
    <m/>
    <m/>
    <m/>
    <m/>
    <n v="2595"/>
    <m/>
    <m/>
    <m/>
    <n v="2560"/>
    <n v="0.98651252408477841"/>
    <m/>
    <n v="27.05"/>
    <m/>
    <m/>
    <n v="69.248000000000005"/>
  </r>
  <r>
    <x v="0"/>
    <d v="2017-12-18T00:00:00"/>
    <d v="2017-11-01T00:00:00"/>
    <d v="2017-12-31T00:00:00"/>
    <x v="0"/>
    <s v="DAN_Carat_Diageo_Bailey's_Q4'17"/>
    <m/>
    <x v="6"/>
    <m/>
    <m/>
    <m/>
    <x v="6"/>
    <m/>
    <m/>
    <m/>
    <m/>
    <n v="3927"/>
    <m/>
    <m/>
    <n v="3"/>
    <n v="7.7359463641052091E-4"/>
    <m/>
    <m/>
    <m/>
    <m/>
    <m/>
    <m/>
    <n v="3927"/>
    <m/>
    <m/>
    <m/>
    <n v="3878"/>
    <n v="0.98752228163992872"/>
    <m/>
    <n v="27.05"/>
    <m/>
    <m/>
    <n v="104.8999"/>
  </r>
  <r>
    <x v="0"/>
    <d v="2017-12-19T00:00:00"/>
    <d v="2017-11-01T00:00:00"/>
    <d v="2017-12-31T00:00:00"/>
    <x v="0"/>
    <s v="DAN_Carat_Diageo_Bailey's_Q4'17"/>
    <m/>
    <x v="6"/>
    <m/>
    <m/>
    <m/>
    <x v="6"/>
    <m/>
    <m/>
    <m/>
    <m/>
    <n v="3988"/>
    <m/>
    <m/>
    <n v="3"/>
    <n v="7.6045627376425851E-4"/>
    <m/>
    <m/>
    <m/>
    <m/>
    <m/>
    <m/>
    <n v="3988"/>
    <m/>
    <m/>
    <m/>
    <n v="3945"/>
    <n v="0.98921765295887665"/>
    <m/>
    <n v="27.05"/>
    <m/>
    <m/>
    <n v="106.71225"/>
  </r>
  <r>
    <x v="0"/>
    <d v="2017-12-20T00:00:00"/>
    <d v="2017-11-01T00:00:00"/>
    <d v="2017-12-31T00:00:00"/>
    <x v="0"/>
    <s v="DAN_Carat_Diageo_Bailey's_Q4'17"/>
    <m/>
    <x v="6"/>
    <m/>
    <m/>
    <m/>
    <x v="6"/>
    <m/>
    <m/>
    <m/>
    <m/>
    <n v="2900"/>
    <m/>
    <m/>
    <n v="1"/>
    <n v="3.4710170079833391E-4"/>
    <m/>
    <m/>
    <m/>
    <m/>
    <m/>
    <m/>
    <n v="2900"/>
    <m/>
    <m/>
    <m/>
    <n v="2881"/>
    <n v="0.99344827586206896"/>
    <m/>
    <n v="27.05"/>
    <m/>
    <m/>
    <n v="77.931049999999999"/>
  </r>
  <r>
    <x v="0"/>
    <d v="2017-12-21T00:00:00"/>
    <d v="2017-11-01T00:00:00"/>
    <d v="2017-12-31T00:00:00"/>
    <x v="0"/>
    <s v="DAN_Carat_Diageo_Bailey's_Q4'17"/>
    <m/>
    <x v="6"/>
    <m/>
    <m/>
    <m/>
    <x v="6"/>
    <m/>
    <m/>
    <m/>
    <m/>
    <n v="1964"/>
    <m/>
    <m/>
    <n v="3"/>
    <n v="1.5503875968992248E-3"/>
    <m/>
    <m/>
    <m/>
    <m/>
    <m/>
    <m/>
    <n v="1964"/>
    <m/>
    <m/>
    <m/>
    <n v="1935"/>
    <n v="0.98523421588594706"/>
    <m/>
    <n v="27.05"/>
    <m/>
    <m/>
    <n v="52.341749999999998"/>
  </r>
  <r>
    <x v="0"/>
    <d v="2017-12-22T00:00:00"/>
    <d v="2017-11-01T00:00:00"/>
    <d v="2017-12-31T00:00:00"/>
    <x v="0"/>
    <s v="DAN_Carat_Diageo_Bailey's_Q4'17"/>
    <m/>
    <x v="6"/>
    <m/>
    <m/>
    <m/>
    <x v="6"/>
    <m/>
    <m/>
    <m/>
    <m/>
    <n v="1969"/>
    <m/>
    <m/>
    <n v="2"/>
    <n v="1.0298661174047373E-3"/>
    <m/>
    <m/>
    <m/>
    <m/>
    <m/>
    <m/>
    <n v="1969"/>
    <m/>
    <m/>
    <m/>
    <n v="1942"/>
    <n v="0.98628745556119857"/>
    <m/>
    <n v="27.05"/>
    <m/>
    <m/>
    <n v="52.531099999999995"/>
  </r>
  <r>
    <x v="0"/>
    <d v="2017-12-23T00:00:00"/>
    <d v="2017-11-01T00:00:00"/>
    <d v="2017-12-31T00:00:00"/>
    <x v="0"/>
    <s v="DAN_Carat_Diageo_Bailey's_Q4'17"/>
    <m/>
    <x v="6"/>
    <m/>
    <m/>
    <m/>
    <x v="6"/>
    <m/>
    <m/>
    <m/>
    <m/>
    <n v="2079"/>
    <m/>
    <m/>
    <n v="2"/>
    <n v="9.6946194861851677E-4"/>
    <m/>
    <m/>
    <m/>
    <m/>
    <m/>
    <m/>
    <n v="2079"/>
    <m/>
    <m/>
    <m/>
    <n v="2063"/>
    <n v="0.99230399230399235"/>
    <m/>
    <n v="27.05"/>
    <m/>
    <m/>
    <n v="55.80415"/>
  </r>
  <r>
    <x v="0"/>
    <d v="2017-12-24T00:00:00"/>
    <d v="2017-11-01T00:00:00"/>
    <d v="2017-12-31T00:00:00"/>
    <x v="0"/>
    <s v="DAN_Carat_Diageo_Bailey's_Q4'17"/>
    <m/>
    <x v="6"/>
    <m/>
    <m/>
    <m/>
    <x v="6"/>
    <m/>
    <m/>
    <m/>
    <m/>
    <n v="2591"/>
    <m/>
    <m/>
    <n v="1"/>
    <n v="3.9062500000000002E-4"/>
    <m/>
    <m/>
    <m/>
    <m/>
    <m/>
    <m/>
    <n v="2591"/>
    <m/>
    <m/>
    <m/>
    <n v="2560"/>
    <n v="0.98803550752605174"/>
    <m/>
    <n v="27.05"/>
    <m/>
    <m/>
    <n v="69.248000000000005"/>
  </r>
  <r>
    <x v="0"/>
    <d v="2017-12-25T00:00:00"/>
    <d v="2017-11-01T00:00:00"/>
    <d v="2017-12-31T00:00:00"/>
    <x v="0"/>
    <s v="DAN_Carat_Diageo_Bailey's_Q4'17"/>
    <m/>
    <x v="1"/>
    <m/>
    <m/>
    <m/>
    <x v="1"/>
    <m/>
    <m/>
    <m/>
    <m/>
    <n v="2501"/>
    <m/>
    <m/>
    <n v="2"/>
    <n v="8.1433224755700329E-4"/>
    <m/>
    <m/>
    <m/>
    <m/>
    <m/>
    <m/>
    <n v="2501"/>
    <m/>
    <m/>
    <m/>
    <n v="2456"/>
    <n v="0.98200719712115159"/>
    <m/>
    <n v="27.05"/>
    <m/>
    <m/>
    <n v="66.43480000000001"/>
  </r>
  <r>
    <x v="0"/>
    <d v="2017-12-26T00:00:00"/>
    <d v="2017-11-01T00:00:00"/>
    <d v="2017-12-31T00:00:00"/>
    <x v="0"/>
    <s v="DAN_Carat_Diageo_Bailey's_Q4'17"/>
    <m/>
    <x v="1"/>
    <m/>
    <m/>
    <m/>
    <x v="1"/>
    <m/>
    <m/>
    <m/>
    <m/>
    <n v="2763"/>
    <m/>
    <m/>
    <n v="2"/>
    <n v="7.3610599926389399E-4"/>
    <m/>
    <m/>
    <m/>
    <m/>
    <m/>
    <m/>
    <n v="2763"/>
    <m/>
    <m/>
    <m/>
    <n v="2717"/>
    <n v="0.98335142960550126"/>
    <m/>
    <n v="27.05"/>
    <m/>
    <m/>
    <n v="73.49485"/>
  </r>
  <r>
    <x v="0"/>
    <d v="2017-12-27T00:00:00"/>
    <d v="2017-11-01T00:00:00"/>
    <d v="2017-12-31T00:00:00"/>
    <x v="0"/>
    <s v="DAN_Carat_Diageo_Bailey's_Q4'17"/>
    <m/>
    <x v="1"/>
    <m/>
    <m/>
    <m/>
    <x v="1"/>
    <m/>
    <m/>
    <m/>
    <m/>
    <n v="2633"/>
    <m/>
    <m/>
    <n v="1"/>
    <n v="3.8550501156515033E-4"/>
    <m/>
    <m/>
    <m/>
    <m/>
    <m/>
    <m/>
    <n v="2633"/>
    <m/>
    <m/>
    <m/>
    <n v="2594"/>
    <n v="0.98518799848082039"/>
    <m/>
    <n v="27.05"/>
    <m/>
    <m/>
    <n v="70.167699999999996"/>
  </r>
  <r>
    <x v="0"/>
    <d v="2017-12-28T00:00:00"/>
    <d v="2017-11-01T00:00:00"/>
    <d v="2017-12-31T00:00:00"/>
    <x v="0"/>
    <s v="DAN_Carat_Diageo_Bailey's_Q4'17"/>
    <m/>
    <x v="1"/>
    <m/>
    <m/>
    <m/>
    <x v="1"/>
    <m/>
    <m/>
    <m/>
    <m/>
    <n v="2072"/>
    <m/>
    <m/>
    <n v="1"/>
    <n v="4.8875855327468231E-4"/>
    <m/>
    <m/>
    <m/>
    <m/>
    <m/>
    <m/>
    <n v="2072"/>
    <m/>
    <m/>
    <m/>
    <n v="2046"/>
    <n v="0.98745173745173742"/>
    <m/>
    <n v="27.05"/>
    <m/>
    <m/>
    <n v="55.344300000000004"/>
  </r>
  <r>
    <x v="0"/>
    <d v="2017-12-29T00:00:00"/>
    <d v="2017-11-01T00:00:00"/>
    <d v="2017-12-31T00:00:00"/>
    <x v="0"/>
    <s v="DAN_Carat_Diageo_Bailey's_Q4'17"/>
    <m/>
    <x v="1"/>
    <m/>
    <m/>
    <m/>
    <x v="1"/>
    <m/>
    <m/>
    <m/>
    <m/>
    <n v="1123"/>
    <m/>
    <m/>
    <n v="0"/>
    <n v="0"/>
    <m/>
    <m/>
    <m/>
    <m/>
    <m/>
    <m/>
    <n v="1123"/>
    <m/>
    <m/>
    <m/>
    <n v="1109"/>
    <n v="0.98753339269813001"/>
    <m/>
    <n v="27.05"/>
    <m/>
    <m/>
    <n v="29.998450000000002"/>
  </r>
  <r>
    <x v="0"/>
    <d v="2017-12-30T00:00:00"/>
    <d v="2017-11-01T00:00:00"/>
    <d v="2017-12-31T00:00:00"/>
    <x v="0"/>
    <s v="DAN_Carat_Diageo_Bailey's_Q4'17"/>
    <m/>
    <x v="1"/>
    <m/>
    <m/>
    <m/>
    <x v="1"/>
    <m/>
    <m/>
    <m/>
    <m/>
    <n v="592"/>
    <m/>
    <m/>
    <n v="1"/>
    <n v="1.718213058419244E-3"/>
    <m/>
    <m/>
    <m/>
    <m/>
    <m/>
    <m/>
    <n v="592"/>
    <m/>
    <m/>
    <m/>
    <n v="582"/>
    <n v="0.98310810810810811"/>
    <m/>
    <n v="27.05"/>
    <m/>
    <m/>
    <n v="15.7431"/>
  </r>
  <r>
    <x v="0"/>
    <d v="2017-12-31T00:00:00"/>
    <d v="2017-11-01T00:00:00"/>
    <d v="2017-12-31T00:00:00"/>
    <x v="0"/>
    <s v="DAN_Carat_Diageo_Bailey's_Q4'17"/>
    <m/>
    <x v="1"/>
    <m/>
    <m/>
    <m/>
    <x v="1"/>
    <m/>
    <m/>
    <m/>
    <m/>
    <n v="1700"/>
    <m/>
    <m/>
    <n v="0"/>
    <n v="0"/>
    <m/>
    <m/>
    <m/>
    <m/>
    <m/>
    <m/>
    <n v="1700"/>
    <m/>
    <m/>
    <m/>
    <n v="1692"/>
    <n v="0.99529411764705877"/>
    <m/>
    <n v="27.05"/>
    <m/>
    <m/>
    <n v="45.768599999999999"/>
  </r>
  <r>
    <x v="0"/>
    <d v="2017-12-25T00:00:00"/>
    <d v="2017-11-01T00:00:00"/>
    <d v="2017-12-31T00:00:00"/>
    <x v="0"/>
    <s v="DAN_Carat_Diageo_Bailey's_Q4'17"/>
    <m/>
    <x v="2"/>
    <m/>
    <m/>
    <m/>
    <x v="2"/>
    <m/>
    <m/>
    <m/>
    <m/>
    <n v="2412"/>
    <m/>
    <m/>
    <n v="3"/>
    <n v="1.2610340479192938E-3"/>
    <m/>
    <m/>
    <m/>
    <m/>
    <m/>
    <m/>
    <n v="2412"/>
    <m/>
    <m/>
    <m/>
    <n v="2379"/>
    <n v="0.98631840796019898"/>
    <m/>
    <n v="27.05"/>
    <m/>
    <m/>
    <n v="64.351950000000002"/>
  </r>
  <r>
    <x v="0"/>
    <d v="2017-12-26T00:00:00"/>
    <d v="2017-11-01T00:00:00"/>
    <d v="2017-12-31T00:00:00"/>
    <x v="0"/>
    <s v="DAN_Carat_Diageo_Bailey's_Q4'17"/>
    <m/>
    <x v="2"/>
    <m/>
    <m/>
    <m/>
    <x v="2"/>
    <m/>
    <m/>
    <m/>
    <m/>
    <n v="2725"/>
    <m/>
    <m/>
    <n v="2"/>
    <n v="7.4515648286140089E-4"/>
    <m/>
    <m/>
    <m/>
    <m/>
    <m/>
    <m/>
    <n v="2725"/>
    <m/>
    <m/>
    <m/>
    <n v="2684"/>
    <n v="0.984954128440367"/>
    <m/>
    <n v="27.05"/>
    <m/>
    <m/>
    <n v="72.602199999999996"/>
  </r>
  <r>
    <x v="0"/>
    <d v="2017-12-27T00:00:00"/>
    <d v="2017-11-01T00:00:00"/>
    <d v="2017-12-31T00:00:00"/>
    <x v="0"/>
    <s v="DAN_Carat_Diageo_Bailey's_Q4'17"/>
    <m/>
    <x v="2"/>
    <m/>
    <m/>
    <m/>
    <x v="2"/>
    <m/>
    <m/>
    <m/>
    <m/>
    <n v="2642"/>
    <m/>
    <m/>
    <n v="0"/>
    <n v="0"/>
    <m/>
    <m/>
    <m/>
    <m/>
    <m/>
    <m/>
    <n v="2642"/>
    <m/>
    <m/>
    <m/>
    <n v="2599"/>
    <n v="0.9837244511733535"/>
    <m/>
    <n v="27.05"/>
    <m/>
    <m/>
    <n v="70.302949999999996"/>
  </r>
  <r>
    <x v="0"/>
    <d v="2017-12-28T00:00:00"/>
    <d v="2017-11-01T00:00:00"/>
    <d v="2017-12-31T00:00:00"/>
    <x v="0"/>
    <s v="DAN_Carat_Diageo_Bailey's_Q4'17"/>
    <m/>
    <x v="2"/>
    <m/>
    <m/>
    <m/>
    <x v="2"/>
    <m/>
    <m/>
    <m/>
    <m/>
    <n v="2202"/>
    <m/>
    <m/>
    <n v="2"/>
    <n v="9.2081031307550648E-4"/>
    <m/>
    <m/>
    <m/>
    <m/>
    <m/>
    <m/>
    <n v="2202"/>
    <m/>
    <m/>
    <m/>
    <n v="2172"/>
    <n v="0.98637602179836514"/>
    <m/>
    <n v="27.05"/>
    <m/>
    <m/>
    <n v="58.752600000000001"/>
  </r>
  <r>
    <x v="0"/>
    <d v="2017-12-29T00:00:00"/>
    <d v="2017-11-01T00:00:00"/>
    <d v="2017-12-31T00:00:00"/>
    <x v="0"/>
    <s v="DAN_Carat_Diageo_Bailey's_Q4'17"/>
    <m/>
    <x v="2"/>
    <m/>
    <m/>
    <m/>
    <x v="2"/>
    <m/>
    <m/>
    <m/>
    <m/>
    <n v="1142"/>
    <m/>
    <m/>
    <n v="1"/>
    <n v="8.8652482269503544E-4"/>
    <m/>
    <m/>
    <m/>
    <m/>
    <m/>
    <m/>
    <n v="1142"/>
    <m/>
    <m/>
    <m/>
    <n v="1128"/>
    <n v="0.98774080560420319"/>
    <m/>
    <n v="27.05"/>
    <m/>
    <m/>
    <n v="30.512400000000003"/>
  </r>
  <r>
    <x v="0"/>
    <d v="2017-12-30T00:00:00"/>
    <d v="2017-11-01T00:00:00"/>
    <d v="2017-12-31T00:00:00"/>
    <x v="0"/>
    <s v="DAN_Carat_Diageo_Bailey's_Q4'17"/>
    <m/>
    <x v="2"/>
    <m/>
    <m/>
    <m/>
    <x v="2"/>
    <m/>
    <m/>
    <m/>
    <m/>
    <n v="582"/>
    <m/>
    <m/>
    <n v="0"/>
    <n v="0"/>
    <m/>
    <m/>
    <m/>
    <m/>
    <m/>
    <m/>
    <n v="582"/>
    <m/>
    <m/>
    <m/>
    <n v="575"/>
    <n v="0.98797250859106533"/>
    <m/>
    <n v="27.05"/>
    <m/>
    <m/>
    <n v="15.553750000000001"/>
  </r>
  <r>
    <x v="0"/>
    <d v="2017-12-31T00:00:00"/>
    <d v="2017-11-01T00:00:00"/>
    <d v="2017-12-31T00:00:00"/>
    <x v="0"/>
    <s v="DAN_Carat_Diageo_Bailey's_Q4'17"/>
    <m/>
    <x v="2"/>
    <m/>
    <m/>
    <m/>
    <x v="2"/>
    <m/>
    <m/>
    <m/>
    <m/>
    <n v="1718"/>
    <m/>
    <m/>
    <n v="0"/>
    <n v="0"/>
    <m/>
    <m/>
    <m/>
    <m/>
    <m/>
    <m/>
    <n v="1718"/>
    <m/>
    <m/>
    <m/>
    <n v="1709"/>
    <n v="0.99476135040745051"/>
    <m/>
    <n v="27.05"/>
    <m/>
    <m/>
    <n v="46.228450000000002"/>
  </r>
  <r>
    <x v="0"/>
    <d v="2017-12-25T00:00:00"/>
    <d v="2017-11-01T00:00:00"/>
    <d v="2017-12-31T00:00:00"/>
    <x v="0"/>
    <s v="DAN_Carat_Diageo_Bailey's_Q4'17"/>
    <m/>
    <x v="3"/>
    <m/>
    <m/>
    <m/>
    <x v="3"/>
    <m/>
    <m/>
    <m/>
    <m/>
    <n v="2378"/>
    <m/>
    <m/>
    <n v="1"/>
    <n v="4.288164665523156E-4"/>
    <m/>
    <m/>
    <m/>
    <m/>
    <m/>
    <m/>
    <n v="2378"/>
    <m/>
    <m/>
    <m/>
    <n v="2332"/>
    <n v="0.98065601345668629"/>
    <m/>
    <n v="27.05"/>
    <m/>
    <m/>
    <n v="63.080599999999997"/>
  </r>
  <r>
    <x v="0"/>
    <d v="2017-12-26T00:00:00"/>
    <d v="2017-11-01T00:00:00"/>
    <d v="2017-12-31T00:00:00"/>
    <x v="0"/>
    <s v="DAN_Carat_Diageo_Bailey's_Q4'17"/>
    <m/>
    <x v="3"/>
    <m/>
    <m/>
    <m/>
    <x v="3"/>
    <m/>
    <m/>
    <m/>
    <m/>
    <n v="2800"/>
    <m/>
    <m/>
    <n v="1"/>
    <n v="3.6350418029807341E-4"/>
    <m/>
    <m/>
    <m/>
    <m/>
    <m/>
    <m/>
    <n v="2800"/>
    <m/>
    <m/>
    <m/>
    <n v="2751"/>
    <n v="0.98250000000000004"/>
    <m/>
    <n v="27.05"/>
    <m/>
    <m/>
    <n v="74.414550000000006"/>
  </r>
  <r>
    <x v="0"/>
    <d v="2017-12-27T00:00:00"/>
    <d v="2017-11-01T00:00:00"/>
    <d v="2017-12-31T00:00:00"/>
    <x v="0"/>
    <s v="DAN_Carat_Diageo_Bailey's_Q4'17"/>
    <m/>
    <x v="3"/>
    <m/>
    <m/>
    <m/>
    <x v="3"/>
    <m/>
    <m/>
    <m/>
    <m/>
    <n v="2669"/>
    <m/>
    <m/>
    <n v="0"/>
    <n v="0"/>
    <m/>
    <m/>
    <m/>
    <m/>
    <m/>
    <m/>
    <n v="2669"/>
    <m/>
    <m/>
    <m/>
    <n v="2638"/>
    <n v="0.98838516298239043"/>
    <m/>
    <n v="27.05"/>
    <m/>
    <m/>
    <n v="71.357900000000015"/>
  </r>
  <r>
    <x v="0"/>
    <d v="2017-12-28T00:00:00"/>
    <d v="2017-11-01T00:00:00"/>
    <d v="2017-12-31T00:00:00"/>
    <x v="0"/>
    <s v="DAN_Carat_Diageo_Bailey's_Q4'17"/>
    <m/>
    <x v="3"/>
    <m/>
    <m/>
    <m/>
    <x v="3"/>
    <m/>
    <m/>
    <m/>
    <m/>
    <n v="2220"/>
    <m/>
    <m/>
    <n v="3"/>
    <n v="1.3786764705882354E-3"/>
    <m/>
    <m/>
    <m/>
    <m/>
    <m/>
    <m/>
    <n v="2220"/>
    <m/>
    <m/>
    <m/>
    <n v="2176"/>
    <n v="0.98018018018018016"/>
    <m/>
    <n v="27.05"/>
    <m/>
    <m/>
    <n v="58.860800000000005"/>
  </r>
  <r>
    <x v="0"/>
    <d v="2017-12-29T00:00:00"/>
    <d v="2017-11-01T00:00:00"/>
    <d v="2017-12-31T00:00:00"/>
    <x v="0"/>
    <s v="DAN_Carat_Diageo_Bailey's_Q4'17"/>
    <m/>
    <x v="3"/>
    <m/>
    <m/>
    <m/>
    <x v="3"/>
    <m/>
    <m/>
    <m/>
    <m/>
    <n v="1092"/>
    <m/>
    <m/>
    <n v="3"/>
    <n v="2.7803521779425394E-3"/>
    <m/>
    <m/>
    <m/>
    <m/>
    <m/>
    <m/>
    <n v="1092"/>
    <m/>
    <m/>
    <m/>
    <n v="1079"/>
    <n v="0.98809523809523814"/>
    <m/>
    <n v="27.05"/>
    <m/>
    <m/>
    <n v="29.18695"/>
  </r>
  <r>
    <x v="0"/>
    <d v="2017-12-30T00:00:00"/>
    <d v="2017-11-01T00:00:00"/>
    <d v="2017-12-31T00:00:00"/>
    <x v="0"/>
    <s v="DAN_Carat_Diageo_Bailey's_Q4'17"/>
    <m/>
    <x v="3"/>
    <m/>
    <m/>
    <m/>
    <x v="3"/>
    <m/>
    <m/>
    <m/>
    <m/>
    <n v="615"/>
    <m/>
    <m/>
    <n v="0"/>
    <n v="0"/>
    <m/>
    <m/>
    <m/>
    <m/>
    <m/>
    <m/>
    <n v="615"/>
    <m/>
    <m/>
    <m/>
    <n v="608"/>
    <n v="0.98861788617886182"/>
    <m/>
    <n v="27.05"/>
    <m/>
    <m/>
    <n v="16.446400000000001"/>
  </r>
  <r>
    <x v="0"/>
    <d v="2017-12-31T00:00:00"/>
    <d v="2017-11-01T00:00:00"/>
    <d v="2017-12-31T00:00:00"/>
    <x v="0"/>
    <s v="DAN_Carat_Diageo_Bailey's_Q4'17"/>
    <m/>
    <x v="3"/>
    <m/>
    <m/>
    <m/>
    <x v="3"/>
    <m/>
    <m/>
    <m/>
    <m/>
    <n v="1687"/>
    <m/>
    <m/>
    <n v="1"/>
    <n v="5.9488399762046404E-4"/>
    <m/>
    <m/>
    <m/>
    <m/>
    <m/>
    <m/>
    <n v="1687"/>
    <m/>
    <m/>
    <m/>
    <n v="1681"/>
    <n v="0.99644339063426202"/>
    <m/>
    <n v="27.05"/>
    <m/>
    <m/>
    <n v="45.471050000000005"/>
  </r>
  <r>
    <x v="0"/>
    <d v="2017-12-25T00:00:00"/>
    <d v="2017-11-01T00:00:00"/>
    <d v="2017-12-31T00:00:00"/>
    <x v="0"/>
    <s v="DAN_Carat_Diageo_Bailey's_Q4'17"/>
    <m/>
    <x v="4"/>
    <m/>
    <m/>
    <m/>
    <x v="4"/>
    <m/>
    <m/>
    <m/>
    <m/>
    <n v="2432"/>
    <m/>
    <m/>
    <n v="1"/>
    <n v="4.187604690117253E-4"/>
    <m/>
    <m/>
    <m/>
    <m/>
    <m/>
    <m/>
    <n v="2432"/>
    <m/>
    <m/>
    <m/>
    <n v="2388"/>
    <n v="0.98190789473684215"/>
    <m/>
    <n v="27.05"/>
    <m/>
    <m/>
    <n v="64.595399999999998"/>
  </r>
  <r>
    <x v="0"/>
    <d v="2017-12-26T00:00:00"/>
    <d v="2017-11-01T00:00:00"/>
    <d v="2017-12-31T00:00:00"/>
    <x v="0"/>
    <s v="DAN_Carat_Diageo_Bailey's_Q4'17"/>
    <m/>
    <x v="4"/>
    <m/>
    <m/>
    <m/>
    <x v="4"/>
    <m/>
    <m/>
    <m/>
    <m/>
    <n v="2712"/>
    <m/>
    <m/>
    <n v="0"/>
    <n v="0"/>
    <m/>
    <m/>
    <m/>
    <m/>
    <m/>
    <m/>
    <n v="2712"/>
    <m/>
    <m/>
    <m/>
    <n v="2659"/>
    <n v="0.98045722713864303"/>
    <m/>
    <n v="27.05"/>
    <m/>
    <m/>
    <n v="71.92595"/>
  </r>
  <r>
    <x v="0"/>
    <d v="2017-12-27T00:00:00"/>
    <d v="2017-11-01T00:00:00"/>
    <d v="2017-12-31T00:00:00"/>
    <x v="0"/>
    <s v="DAN_Carat_Diageo_Bailey's_Q4'17"/>
    <m/>
    <x v="4"/>
    <m/>
    <m/>
    <m/>
    <x v="4"/>
    <m/>
    <m/>
    <m/>
    <m/>
    <n v="2647"/>
    <m/>
    <m/>
    <n v="0"/>
    <n v="0"/>
    <m/>
    <m/>
    <m/>
    <m/>
    <m/>
    <m/>
    <n v="2647"/>
    <m/>
    <m/>
    <m/>
    <n v="2617"/>
    <n v="0.98866641480921802"/>
    <m/>
    <n v="27.05"/>
    <m/>
    <m/>
    <n v="70.789850000000001"/>
  </r>
  <r>
    <x v="0"/>
    <d v="2017-12-28T00:00:00"/>
    <d v="2017-11-01T00:00:00"/>
    <d v="2017-12-31T00:00:00"/>
    <x v="0"/>
    <s v="DAN_Carat_Diageo_Bailey's_Q4'17"/>
    <m/>
    <x v="4"/>
    <m/>
    <m/>
    <m/>
    <x v="4"/>
    <m/>
    <m/>
    <m/>
    <m/>
    <n v="2207"/>
    <m/>
    <m/>
    <n v="3"/>
    <n v="1.3837638376383763E-3"/>
    <m/>
    <m/>
    <m/>
    <m/>
    <m/>
    <m/>
    <n v="2207"/>
    <m/>
    <m/>
    <m/>
    <n v="2168"/>
    <n v="0.98232895333031267"/>
    <m/>
    <n v="27.05"/>
    <m/>
    <m/>
    <n v="58.644400000000005"/>
  </r>
  <r>
    <x v="0"/>
    <d v="2017-12-29T00:00:00"/>
    <d v="2017-11-01T00:00:00"/>
    <d v="2017-12-31T00:00:00"/>
    <x v="0"/>
    <s v="DAN_Carat_Diageo_Bailey's_Q4'17"/>
    <m/>
    <x v="4"/>
    <m/>
    <m/>
    <m/>
    <x v="4"/>
    <m/>
    <m/>
    <m/>
    <m/>
    <n v="1078"/>
    <m/>
    <m/>
    <n v="0"/>
    <n v="0"/>
    <m/>
    <m/>
    <m/>
    <m/>
    <m/>
    <m/>
    <n v="1078"/>
    <m/>
    <m/>
    <m/>
    <n v="1063"/>
    <n v="0.98608534322820041"/>
    <m/>
    <n v="27.05"/>
    <m/>
    <m/>
    <n v="28.754150000000003"/>
  </r>
  <r>
    <x v="0"/>
    <d v="2017-12-30T00:00:00"/>
    <d v="2017-11-01T00:00:00"/>
    <d v="2017-12-31T00:00:00"/>
    <x v="0"/>
    <s v="DAN_Carat_Diageo_Bailey's_Q4'17"/>
    <m/>
    <x v="4"/>
    <m/>
    <m/>
    <m/>
    <x v="4"/>
    <m/>
    <m/>
    <m/>
    <m/>
    <n v="543"/>
    <m/>
    <m/>
    <n v="0"/>
    <n v="0"/>
    <m/>
    <m/>
    <m/>
    <m/>
    <m/>
    <m/>
    <n v="543"/>
    <m/>
    <m/>
    <m/>
    <n v="539"/>
    <n v="0.99263351749539597"/>
    <m/>
    <n v="27.05"/>
    <m/>
    <m/>
    <n v="14.57995"/>
  </r>
  <r>
    <x v="0"/>
    <d v="2017-12-31T00:00:00"/>
    <d v="2017-11-01T00:00:00"/>
    <d v="2017-12-31T00:00:00"/>
    <x v="0"/>
    <s v="DAN_Carat_Diageo_Bailey's_Q4'17"/>
    <m/>
    <x v="4"/>
    <m/>
    <m/>
    <m/>
    <x v="4"/>
    <m/>
    <m/>
    <m/>
    <m/>
    <n v="1702"/>
    <m/>
    <m/>
    <n v="1"/>
    <n v="5.8997050147492625E-4"/>
    <m/>
    <m/>
    <m/>
    <m/>
    <m/>
    <m/>
    <n v="1702"/>
    <m/>
    <m/>
    <m/>
    <n v="1695"/>
    <n v="0.99588719153936545"/>
    <m/>
    <n v="27.05"/>
    <m/>
    <m/>
    <n v="45.84975"/>
  </r>
  <r>
    <x v="0"/>
    <d v="2017-12-25T00:00:00"/>
    <d v="2017-11-01T00:00:00"/>
    <d v="2017-12-31T00:00:00"/>
    <x v="0"/>
    <s v="DAN_Carat_Diageo_Bailey's_Q4'17"/>
    <m/>
    <x v="5"/>
    <m/>
    <m/>
    <m/>
    <x v="5"/>
    <m/>
    <m/>
    <m/>
    <m/>
    <n v="2386"/>
    <m/>
    <m/>
    <n v="1"/>
    <n v="4.2662116040955632E-4"/>
    <m/>
    <m/>
    <m/>
    <m/>
    <m/>
    <m/>
    <n v="2386"/>
    <m/>
    <m/>
    <m/>
    <n v="2344"/>
    <n v="0.98239731768650462"/>
    <m/>
    <n v="27.05"/>
    <m/>
    <m/>
    <n v="63.405200000000008"/>
  </r>
  <r>
    <x v="0"/>
    <d v="2017-12-26T00:00:00"/>
    <d v="2017-11-01T00:00:00"/>
    <d v="2017-12-31T00:00:00"/>
    <x v="0"/>
    <s v="DAN_Carat_Diageo_Bailey's_Q4'17"/>
    <m/>
    <x v="5"/>
    <m/>
    <m/>
    <m/>
    <x v="5"/>
    <m/>
    <m/>
    <m/>
    <m/>
    <n v="2674"/>
    <m/>
    <m/>
    <n v="0"/>
    <n v="0"/>
    <m/>
    <m/>
    <m/>
    <m/>
    <m/>
    <m/>
    <n v="2674"/>
    <m/>
    <m/>
    <m/>
    <n v="2636"/>
    <n v="0.98578908002991772"/>
    <m/>
    <n v="27.05"/>
    <m/>
    <m/>
    <n v="71.30380000000001"/>
  </r>
  <r>
    <x v="0"/>
    <d v="2017-12-27T00:00:00"/>
    <d v="2017-11-01T00:00:00"/>
    <d v="2017-12-31T00:00:00"/>
    <x v="0"/>
    <s v="DAN_Carat_Diageo_Bailey's_Q4'17"/>
    <m/>
    <x v="5"/>
    <m/>
    <m/>
    <m/>
    <x v="5"/>
    <m/>
    <m/>
    <m/>
    <m/>
    <n v="2572"/>
    <m/>
    <m/>
    <n v="3"/>
    <n v="1.1876484560570072E-3"/>
    <m/>
    <m/>
    <m/>
    <m/>
    <m/>
    <m/>
    <n v="2572"/>
    <m/>
    <m/>
    <m/>
    <n v="2526"/>
    <n v="0.98211508553654747"/>
    <m/>
    <n v="27.05"/>
    <m/>
    <m/>
    <n v="68.328299999999999"/>
  </r>
  <r>
    <x v="0"/>
    <d v="2017-12-28T00:00:00"/>
    <d v="2017-11-01T00:00:00"/>
    <d v="2017-12-31T00:00:00"/>
    <x v="0"/>
    <s v="DAN_Carat_Diageo_Bailey's_Q4'17"/>
    <m/>
    <x v="5"/>
    <m/>
    <m/>
    <m/>
    <x v="5"/>
    <m/>
    <m/>
    <m/>
    <m/>
    <n v="2176"/>
    <m/>
    <m/>
    <n v="1"/>
    <n v="4.6641791044776119E-4"/>
    <m/>
    <m/>
    <m/>
    <m/>
    <m/>
    <m/>
    <n v="2176"/>
    <m/>
    <m/>
    <m/>
    <n v="2144"/>
    <n v="0.98529411764705888"/>
    <m/>
    <n v="27.05"/>
    <m/>
    <m/>
    <n v="57.995200000000004"/>
  </r>
  <r>
    <x v="0"/>
    <d v="2017-12-29T00:00:00"/>
    <d v="2017-11-01T00:00:00"/>
    <d v="2017-12-31T00:00:00"/>
    <x v="0"/>
    <s v="DAN_Carat_Diageo_Bailey's_Q4'17"/>
    <m/>
    <x v="5"/>
    <m/>
    <m/>
    <m/>
    <x v="5"/>
    <m/>
    <m/>
    <m/>
    <m/>
    <n v="1176"/>
    <m/>
    <m/>
    <n v="1"/>
    <n v="8.598452278589854E-4"/>
    <m/>
    <m/>
    <m/>
    <m/>
    <m/>
    <m/>
    <n v="1176"/>
    <m/>
    <m/>
    <m/>
    <n v="1163"/>
    <n v="0.98894557823129248"/>
    <m/>
    <n v="27.05"/>
    <m/>
    <m/>
    <n v="31.459150000000001"/>
  </r>
  <r>
    <x v="0"/>
    <d v="2017-12-30T00:00:00"/>
    <d v="2017-11-01T00:00:00"/>
    <d v="2017-12-31T00:00:00"/>
    <x v="0"/>
    <s v="DAN_Carat_Diageo_Bailey's_Q4'17"/>
    <m/>
    <x v="5"/>
    <m/>
    <m/>
    <m/>
    <x v="5"/>
    <m/>
    <m/>
    <m/>
    <m/>
    <n v="618"/>
    <m/>
    <m/>
    <n v="0"/>
    <n v="0"/>
    <m/>
    <m/>
    <m/>
    <m/>
    <m/>
    <m/>
    <n v="618"/>
    <m/>
    <m/>
    <m/>
    <n v="610"/>
    <n v="0.98705501618122982"/>
    <m/>
    <n v="27.05"/>
    <m/>
    <m/>
    <n v="16.500499999999999"/>
  </r>
  <r>
    <x v="0"/>
    <d v="2017-12-31T00:00:00"/>
    <d v="2017-11-01T00:00:00"/>
    <d v="2017-12-31T00:00:00"/>
    <x v="0"/>
    <s v="DAN_Carat_Diageo_Bailey's_Q4'17"/>
    <m/>
    <x v="5"/>
    <m/>
    <m/>
    <m/>
    <x v="5"/>
    <m/>
    <m/>
    <m/>
    <m/>
    <n v="1673"/>
    <m/>
    <m/>
    <n v="0"/>
    <n v="0"/>
    <m/>
    <m/>
    <m/>
    <m/>
    <m/>
    <m/>
    <n v="1673"/>
    <m/>
    <m/>
    <m/>
    <n v="1669"/>
    <n v="0.99760908547519422"/>
    <m/>
    <n v="27.05"/>
    <m/>
    <m/>
    <n v="45.146450000000002"/>
  </r>
  <r>
    <x v="0"/>
    <d v="2017-12-25T00:00:00"/>
    <d v="2017-11-01T00:00:00"/>
    <d v="2017-12-31T00:00:00"/>
    <x v="0"/>
    <s v="DAN_Carat_Diageo_Bailey's_Q4'17"/>
    <m/>
    <x v="6"/>
    <m/>
    <m/>
    <m/>
    <x v="6"/>
    <m/>
    <m/>
    <m/>
    <m/>
    <n v="2440"/>
    <m/>
    <m/>
    <n v="2"/>
    <n v="8.3368070029178826E-4"/>
    <m/>
    <m/>
    <m/>
    <m/>
    <m/>
    <m/>
    <n v="2440"/>
    <m/>
    <m/>
    <m/>
    <n v="2399"/>
    <n v="0.9831967213114754"/>
    <m/>
    <n v="27.05"/>
    <m/>
    <m/>
    <n v="64.892949999999999"/>
  </r>
  <r>
    <x v="0"/>
    <d v="2017-12-26T00:00:00"/>
    <d v="2017-11-01T00:00:00"/>
    <d v="2017-12-31T00:00:00"/>
    <x v="0"/>
    <s v="DAN_Carat_Diageo_Bailey's_Q4'17"/>
    <m/>
    <x v="6"/>
    <m/>
    <m/>
    <m/>
    <x v="6"/>
    <m/>
    <m/>
    <m/>
    <m/>
    <n v="2645"/>
    <m/>
    <m/>
    <n v="1"/>
    <n v="3.8491147036181676E-4"/>
    <m/>
    <m/>
    <m/>
    <m/>
    <m/>
    <m/>
    <n v="2645"/>
    <m/>
    <m/>
    <m/>
    <n v="2598"/>
    <n v="0.98223062381852555"/>
    <m/>
    <n v="27.05"/>
    <m/>
    <m/>
    <n v="70.275900000000007"/>
  </r>
  <r>
    <x v="0"/>
    <d v="2017-12-27T00:00:00"/>
    <d v="2017-11-01T00:00:00"/>
    <d v="2017-12-31T00:00:00"/>
    <x v="0"/>
    <s v="DAN_Carat_Diageo_Bailey's_Q4'17"/>
    <m/>
    <x v="6"/>
    <m/>
    <m/>
    <m/>
    <x v="6"/>
    <m/>
    <m/>
    <m/>
    <m/>
    <n v="2643"/>
    <m/>
    <m/>
    <n v="3"/>
    <n v="1.152073732718894E-3"/>
    <m/>
    <m/>
    <m/>
    <m/>
    <m/>
    <m/>
    <n v="2643"/>
    <m/>
    <m/>
    <m/>
    <n v="2604"/>
    <n v="0.98524404086265605"/>
    <m/>
    <n v="27.05"/>
    <m/>
    <m/>
    <n v="70.438199999999995"/>
  </r>
  <r>
    <x v="0"/>
    <d v="2017-12-28T00:00:00"/>
    <d v="2017-11-01T00:00:00"/>
    <d v="2017-12-31T00:00:00"/>
    <x v="0"/>
    <s v="DAN_Carat_Diageo_Bailey's_Q4'17"/>
    <m/>
    <x v="6"/>
    <m/>
    <m/>
    <m/>
    <x v="6"/>
    <m/>
    <m/>
    <m/>
    <m/>
    <n v="2092"/>
    <m/>
    <m/>
    <n v="0"/>
    <n v="0"/>
    <m/>
    <m/>
    <m/>
    <m/>
    <m/>
    <m/>
    <n v="2092"/>
    <m/>
    <m/>
    <m/>
    <n v="2074"/>
    <n v="0.99139579349904394"/>
    <m/>
    <n v="27.05"/>
    <m/>
    <m/>
    <n v="56.101700000000001"/>
  </r>
  <r>
    <x v="0"/>
    <d v="2017-12-29T00:00:00"/>
    <d v="2017-11-01T00:00:00"/>
    <d v="2017-12-31T00:00:00"/>
    <x v="0"/>
    <s v="DAN_Carat_Diageo_Bailey's_Q4'17"/>
    <m/>
    <x v="6"/>
    <m/>
    <m/>
    <m/>
    <x v="6"/>
    <m/>
    <m/>
    <m/>
    <m/>
    <n v="1094"/>
    <m/>
    <m/>
    <n v="0"/>
    <n v="0"/>
    <m/>
    <m/>
    <m/>
    <m/>
    <m/>
    <m/>
    <n v="1094"/>
    <m/>
    <m/>
    <m/>
    <n v="1078"/>
    <n v="0.98537477148080443"/>
    <m/>
    <n v="27.05"/>
    <m/>
    <m/>
    <n v="29.1599"/>
  </r>
  <r>
    <x v="0"/>
    <d v="2017-12-30T00:00:00"/>
    <d v="2017-11-01T00:00:00"/>
    <d v="2017-12-31T00:00:00"/>
    <x v="0"/>
    <s v="DAN_Carat_Diageo_Bailey's_Q4'17"/>
    <m/>
    <x v="6"/>
    <m/>
    <m/>
    <m/>
    <x v="6"/>
    <m/>
    <m/>
    <m/>
    <m/>
    <n v="568"/>
    <m/>
    <m/>
    <n v="0"/>
    <n v="0"/>
    <m/>
    <m/>
    <m/>
    <m/>
    <m/>
    <m/>
    <n v="568"/>
    <m/>
    <m/>
    <m/>
    <n v="564"/>
    <n v="0.99295774647887325"/>
    <m/>
    <n v="27.05"/>
    <m/>
    <m/>
    <n v="15.256200000000002"/>
  </r>
  <r>
    <x v="0"/>
    <d v="2017-12-31T00:00:00"/>
    <d v="2017-11-01T00:00:00"/>
    <d v="2017-12-31T00:00:00"/>
    <x v="0"/>
    <s v="DAN_Carat_Diageo_Bailey's_Q4'17"/>
    <m/>
    <x v="6"/>
    <m/>
    <m/>
    <m/>
    <x v="6"/>
    <m/>
    <m/>
    <m/>
    <m/>
    <n v="1724"/>
    <m/>
    <m/>
    <n v="0"/>
    <n v="0"/>
    <m/>
    <m/>
    <m/>
    <m/>
    <m/>
    <m/>
    <n v="1724"/>
    <m/>
    <m/>
    <m/>
    <n v="1718"/>
    <n v="0.99651972157772617"/>
    <m/>
    <n v="27.05"/>
    <m/>
    <m/>
    <n v="46.4718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6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" firstHeaderRow="0" firstDataRow="1" firstDataCol="1"/>
  <pivotFields count="38">
    <pivotField axis="axisRow" showAll="0">
      <items count="2">
        <item x="0"/>
        <item t="default"/>
      </items>
    </pivotField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numFmtId="10" showAll="0"/>
    <pivotField showAll="0"/>
    <pivotField numFmtId="44" showAll="0"/>
    <pivotField showAll="0"/>
    <pivotField showAll="0"/>
    <pivotField numFmtId="44" showAll="0"/>
  </pivotFields>
  <rowFields count="3">
    <field x="0"/>
    <field x="4"/>
    <field x="11"/>
  </rowFields>
  <rowItems count="10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deo views - total" fld="27" baseField="0" baseItem="0"/>
    <dataField name="Sum of Video views - Completions" fld="31" baseField="0" baseItem="0"/>
  </dataFields>
  <formats count="3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7" firstHeaderRow="0" firstDataRow="1" firstDataCol="1"/>
  <pivotFields count="38">
    <pivotField axis="axisRow" showAll="0">
      <items count="2">
        <item x="0"/>
        <item t="default"/>
      </items>
    </pivotField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axis="axisRow" showAll="0">
      <items count="22">
        <item sd="0" x="0"/>
        <item sd="0" x="1"/>
        <item sd="0" x="10"/>
        <item x="5"/>
        <item x="3"/>
        <item x="7"/>
        <item x="6"/>
        <item x="4"/>
        <item x="8"/>
        <item x="2"/>
        <item x="9"/>
        <item sd="0" x="18"/>
        <item sd="0" x="20"/>
        <item x="17"/>
        <item x="12"/>
        <item x="13"/>
        <item x="14"/>
        <item sd="0" x="19"/>
        <item x="11"/>
        <item x="15"/>
        <item x="16"/>
        <item t="default"/>
      </items>
    </pivotField>
    <pivotField showAll="0"/>
    <pivotField showAll="0"/>
    <pivotField showAll="0"/>
    <pivotField showAll="0">
      <items count="11">
        <item sd="0" x="0"/>
        <item sd="0" x="1"/>
        <item x="2"/>
        <item x="3"/>
        <item x="4"/>
        <item x="5"/>
        <item sd="0"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728">
        <item x="529"/>
        <item x="545"/>
        <item x="552"/>
        <item x="560"/>
        <item x="722"/>
        <item x="715"/>
        <item x="708"/>
        <item x="618"/>
        <item x="724"/>
        <item x="617"/>
        <item x="667"/>
        <item x="662"/>
        <item x="612"/>
        <item x="611"/>
        <item x="655"/>
        <item x="717"/>
        <item x="2"/>
        <item x="520"/>
        <item x="605"/>
        <item x="105"/>
        <item x="604"/>
        <item x="710"/>
        <item x="725"/>
        <item x="219"/>
        <item x="446"/>
        <item x="561"/>
        <item x="91"/>
        <item x="718"/>
        <item x="439"/>
        <item x="553"/>
        <item x="213"/>
        <item x="392"/>
        <item x="336"/>
        <item x="711"/>
        <item x="671"/>
        <item x="669"/>
        <item x="670"/>
        <item x="528"/>
        <item x="672"/>
        <item x="207"/>
        <item x="329"/>
        <item x="619"/>
        <item x="720"/>
        <item x="220"/>
        <item x="432"/>
        <item x="385"/>
        <item x="537"/>
        <item x="546"/>
        <item x="666"/>
        <item x="665"/>
        <item x="664"/>
        <item x="322"/>
        <item x="613"/>
        <item x="214"/>
        <item x="657"/>
        <item x="661"/>
        <item x="659"/>
        <item x="614"/>
        <item x="378"/>
        <item x="658"/>
        <item x="208"/>
        <item x="713"/>
        <item x="660"/>
        <item x="654"/>
        <item x="47"/>
        <item x="606"/>
        <item x="607"/>
        <item x="706"/>
        <item x="171"/>
        <item x="337"/>
        <item x="726"/>
        <item x="32"/>
        <item x="719"/>
        <item x="712"/>
        <item x="330"/>
        <item x="164"/>
        <item x="323"/>
        <item x="157"/>
        <item x="17"/>
        <item x="281"/>
        <item x="393"/>
        <item x="282"/>
        <item x="721"/>
        <item x="651"/>
        <item x="172"/>
        <item x="668"/>
        <item x="239"/>
        <item x="723"/>
        <item x="598"/>
        <item x="215"/>
        <item x="277"/>
        <item x="386"/>
        <item x="714"/>
        <item x="236"/>
        <item x="272"/>
        <item x="165"/>
        <item x="379"/>
        <item x="616"/>
        <item x="273"/>
        <item x="170"/>
        <item x="663"/>
        <item x="716"/>
        <item x="332"/>
        <item x="707"/>
        <item x="209"/>
        <item x="644"/>
        <item x="610"/>
        <item x="709"/>
        <item x="325"/>
        <item x="656"/>
        <item x="591"/>
        <item x="163"/>
        <item x="158"/>
        <item x="638"/>
        <item x="603"/>
        <item x="6"/>
        <item x="318"/>
        <item x="203"/>
        <item x="173"/>
        <item x="156"/>
        <item x="447"/>
        <item x="166"/>
        <item x="444"/>
        <item x="109"/>
        <item x="584"/>
        <item x="159"/>
        <item x="440"/>
        <item x="95"/>
        <item x="437"/>
        <item x="430"/>
        <item x="433"/>
        <item x="390"/>
        <item x="4"/>
        <item x="499"/>
        <item x="5"/>
        <item x="376"/>
        <item x="383"/>
        <item x="107"/>
        <item x="169"/>
        <item x="492"/>
        <item x="108"/>
        <item x="448"/>
        <item x="497"/>
        <item x="564"/>
        <item x="502"/>
        <item x="93"/>
        <item x="563"/>
        <item x="162"/>
        <item x="168"/>
        <item x="500"/>
        <item x="242"/>
        <item x="490"/>
        <item x="394"/>
        <item x="441"/>
        <item x="338"/>
        <item x="94"/>
        <item x="442"/>
        <item x="155"/>
        <item x="562"/>
        <item x="565"/>
        <item x="167"/>
        <item x="608"/>
        <item x="485"/>
        <item x="556"/>
        <item x="434"/>
        <item x="503"/>
        <item x="493"/>
        <item x="240"/>
        <item x="495"/>
        <item x="555"/>
        <item x="161"/>
        <item x="501"/>
        <item x="483"/>
        <item x="388"/>
        <item x="11"/>
        <item x="331"/>
        <item x="554"/>
        <item x="435"/>
        <item x="160"/>
        <item x="387"/>
        <item x="496"/>
        <item x="557"/>
        <item x="601"/>
        <item x="548"/>
        <item x="494"/>
        <item x="547"/>
        <item x="324"/>
        <item x="237"/>
        <item x="381"/>
        <item x="153"/>
        <item x="154"/>
        <item x="12"/>
        <item x="488"/>
        <item x="380"/>
        <item x="428"/>
        <item x="549"/>
        <item x="486"/>
        <item x="489"/>
        <item x="498"/>
        <item x="217"/>
        <item x="114"/>
        <item x="374"/>
        <item x="487"/>
        <item x="280"/>
        <item x="327"/>
        <item x="320"/>
        <item x="371"/>
        <item x="218"/>
        <item x="491"/>
        <item x="211"/>
        <item x="334"/>
        <item x="443"/>
        <item x="115"/>
        <item x="100"/>
        <item x="276"/>
        <item x="205"/>
        <item x="212"/>
        <item x="279"/>
        <item x="216"/>
        <item x="275"/>
        <item x="484"/>
        <item x="559"/>
        <item x="271"/>
        <item x="364"/>
        <item x="436"/>
        <item x="206"/>
        <item x="101"/>
        <item x="558"/>
        <item x="270"/>
        <item x="551"/>
        <item x="9"/>
        <item x="210"/>
        <item x="703"/>
        <item x="315"/>
        <item x="550"/>
        <item x="389"/>
        <item x="243"/>
        <item x="429"/>
        <item x="335"/>
        <item x="599"/>
        <item x="112"/>
        <item x="648"/>
        <item x="544"/>
        <item x="357"/>
        <item x="204"/>
        <item x="328"/>
        <item x="308"/>
        <item x="278"/>
        <item x="543"/>
        <item x="98"/>
        <item x="696"/>
        <item x="382"/>
        <item x="241"/>
        <item x="274"/>
        <item x="652"/>
        <item x="321"/>
        <item x="538"/>
        <item x="269"/>
        <item x="641"/>
        <item x="301"/>
        <item x="13"/>
        <item x="592"/>
        <item x="238"/>
        <item x="690"/>
        <item x="635"/>
        <item x="333"/>
        <item x="375"/>
        <item x="10"/>
        <item x="116"/>
        <item x="585"/>
        <item x="113"/>
        <item x="201"/>
        <item x="645"/>
        <item x="530"/>
        <item x="99"/>
        <item x="102"/>
        <item x="326"/>
        <item x="647"/>
        <item x="699"/>
        <item x="391"/>
        <item x="451"/>
        <item x="267"/>
        <item x="521"/>
        <item x="319"/>
        <item x="384"/>
        <item x="202"/>
        <item x="196"/>
        <item x="445"/>
        <item x="653"/>
        <item x="701"/>
        <item x="704"/>
        <item x="14"/>
        <item x="377"/>
        <item x="700"/>
        <item x="438"/>
        <item x="640"/>
        <item x="597"/>
        <item x="600"/>
        <item x="397"/>
        <item x="190"/>
        <item x="316"/>
        <item x="262"/>
        <item x="197"/>
        <item x="697"/>
        <item x="458"/>
        <item x="694"/>
        <item x="634"/>
        <item x="117"/>
        <item x="452"/>
        <item x="431"/>
        <item x="257"/>
        <item x="233"/>
        <item x="191"/>
        <item x="646"/>
        <item x="693"/>
        <item x="691"/>
        <item x="687"/>
        <item x="404"/>
        <item x="705"/>
        <item x="309"/>
        <item x="103"/>
        <item x="1"/>
        <item x="698"/>
        <item x="593"/>
        <item x="590"/>
        <item x="692"/>
        <item x="688"/>
        <item x="639"/>
        <item x="104"/>
        <item x="615"/>
        <item x="302"/>
        <item x="702"/>
        <item x="586"/>
        <item x="399"/>
        <item x="649"/>
        <item x="230"/>
        <item x="583"/>
        <item x="609"/>
        <item x="90"/>
        <item x="372"/>
        <item x="152"/>
        <item x="51"/>
        <item x="227"/>
        <item x="602"/>
        <item x="398"/>
        <item x="695"/>
        <item x="150"/>
        <item x="453"/>
        <item x="506"/>
        <item x="642"/>
        <item x="459"/>
        <item x="570"/>
        <item x="365"/>
        <item x="689"/>
        <item x="145"/>
        <item x="149"/>
        <item x="36"/>
        <item x="266"/>
        <item x="143"/>
        <item x="406"/>
        <item x="636"/>
        <item x="513"/>
        <item x="7"/>
        <item x="358"/>
        <item x="138"/>
        <item x="49"/>
        <item x="50"/>
        <item x="344"/>
        <item x="577"/>
        <item x="405"/>
        <item x="21"/>
        <item x="136"/>
        <item x="449"/>
        <item x="268"/>
        <item x="142"/>
        <item x="110"/>
        <item x="624"/>
        <item x="261"/>
        <item x="35"/>
        <item x="34"/>
        <item x="313"/>
        <item x="400"/>
        <item x="460"/>
        <item x="263"/>
        <item x="96"/>
        <item x="351"/>
        <item x="135"/>
        <item x="256"/>
        <item x="395"/>
        <item x="20"/>
        <item x="19"/>
        <item x="258"/>
        <item x="3"/>
        <item x="424"/>
        <item x="454"/>
        <item x="401"/>
        <item x="345"/>
        <item x="306"/>
        <item x="56"/>
        <item x="59"/>
        <item x="650"/>
        <item x="106"/>
        <item x="425"/>
        <item x="631"/>
        <item x="476"/>
        <item x="596"/>
        <item x="198"/>
        <item x="621"/>
        <item x="369"/>
        <item x="57"/>
        <item x="299"/>
        <item x="427"/>
        <item x="407"/>
        <item x="402"/>
        <item x="373"/>
        <item x="151"/>
        <item x="317"/>
        <item x="541"/>
        <item x="92"/>
        <item x="542"/>
        <item x="422"/>
        <item x="254"/>
        <item x="470"/>
        <item x="418"/>
        <item x="264"/>
        <item x="594"/>
        <item x="259"/>
        <item x="477"/>
        <item x="234"/>
        <item x="362"/>
        <item x="540"/>
        <item x="419"/>
        <item x="589"/>
        <item x="41"/>
        <item x="480"/>
        <item x="478"/>
        <item x="479"/>
        <item x="352"/>
        <item x="482"/>
        <item x="421"/>
        <item x="643"/>
        <item x="426"/>
        <item x="481"/>
        <item x="456"/>
        <item x="367"/>
        <item x="311"/>
        <item x="455"/>
        <item x="539"/>
        <item x="411"/>
        <item x="192"/>
        <item x="450"/>
        <item x="44"/>
        <item x="42"/>
        <item x="461"/>
        <item x="463"/>
        <item x="200"/>
        <item x="310"/>
        <item x="582"/>
        <item x="569"/>
        <item x="355"/>
        <item x="415"/>
        <item x="408"/>
        <item x="637"/>
        <item x="413"/>
        <item x="26"/>
        <item x="186"/>
        <item x="423"/>
        <item x="416"/>
        <item x="29"/>
        <item x="144"/>
        <item x="360"/>
        <item x="473"/>
        <item x="231"/>
        <item x="304"/>
        <item x="533"/>
        <item x="366"/>
        <item x="55"/>
        <item x="587"/>
        <item x="471"/>
        <item x="420"/>
        <item x="534"/>
        <item x="505"/>
        <item x="532"/>
        <item x="472"/>
        <item x="474"/>
        <item x="368"/>
        <item x="194"/>
        <item x="303"/>
        <item x="525"/>
        <item x="531"/>
        <item x="475"/>
        <item x="412"/>
        <item x="353"/>
        <item x="297"/>
        <item x="27"/>
        <item x="146"/>
        <item x="188"/>
        <item x="468"/>
        <item x="58"/>
        <item x="464"/>
        <item x="467"/>
        <item x="228"/>
        <item x="414"/>
        <item x="359"/>
        <item x="40"/>
        <item x="137"/>
        <item x="466"/>
        <item x="409"/>
        <item x="576"/>
        <item x="396"/>
        <item x="465"/>
        <item x="523"/>
        <item x="580"/>
        <item x="469"/>
        <item x="522"/>
        <item x="504"/>
        <item x="628"/>
        <item x="361"/>
        <item x="312"/>
        <item x="524"/>
        <item x="462"/>
        <item x="417"/>
        <item x="25"/>
        <item x="457"/>
        <item x="195"/>
        <item x="512"/>
        <item x="535"/>
        <item x="178"/>
        <item x="623"/>
        <item x="536"/>
        <item x="305"/>
        <item x="410"/>
        <item x="124"/>
        <item x="43"/>
        <item x="139"/>
        <item x="8"/>
        <item x="354"/>
        <item x="246"/>
        <item x="679"/>
        <item x="148"/>
        <item x="189"/>
        <item x="298"/>
        <item x="626"/>
        <item x="111"/>
        <item x="403"/>
        <item x="675"/>
        <item x="52"/>
        <item x="527"/>
        <item x="147"/>
        <item x="526"/>
        <item x="620"/>
        <item x="265"/>
        <item x="97"/>
        <item x="132"/>
        <item x="28"/>
        <item x="630"/>
        <item x="184"/>
        <item x="141"/>
        <item x="673"/>
        <item x="518"/>
        <item x="519"/>
        <item x="625"/>
        <item x="511"/>
        <item x="260"/>
        <item x="677"/>
        <item x="140"/>
        <item x="676"/>
        <item x="678"/>
        <item x="674"/>
        <item x="134"/>
        <item x="251"/>
        <item x="179"/>
        <item x="571"/>
        <item x="572"/>
        <item x="255"/>
        <item x="37"/>
        <item x="131"/>
        <item x="221"/>
        <item x="133"/>
        <item x="685"/>
        <item x="682"/>
        <item x="627"/>
        <item x="235"/>
        <item x="185"/>
        <item x="684"/>
        <item x="683"/>
        <item x="633"/>
        <item x="224"/>
        <item x="22"/>
        <item x="632"/>
        <item x="680"/>
        <item x="681"/>
        <item x="595"/>
        <item x="578"/>
        <item x="45"/>
        <item x="579"/>
        <item x="122"/>
        <item x="232"/>
        <item x="588"/>
        <item x="247"/>
        <item x="199"/>
        <item x="229"/>
        <item x="581"/>
        <item x="568"/>
        <item x="193"/>
        <item x="370"/>
        <item x="30"/>
        <item x="129"/>
        <item x="252"/>
        <item x="121"/>
        <item x="31"/>
        <item x="363"/>
        <item x="46"/>
        <item x="187"/>
        <item x="686"/>
        <item x="16"/>
        <item x="356"/>
        <item x="314"/>
        <item x="287"/>
        <item x="222"/>
        <item x="78"/>
        <item x="15"/>
        <item x="507"/>
        <item x="307"/>
        <item x="248"/>
        <item x="80"/>
        <item x="285"/>
        <item x="300"/>
        <item x="83"/>
        <item x="575"/>
        <item x="283"/>
        <item x="508"/>
        <item x="128"/>
        <item x="341"/>
        <item x="244"/>
        <item x="339"/>
        <item x="622"/>
        <item x="81"/>
        <item x="566"/>
        <item x="79"/>
        <item x="509"/>
        <item x="292"/>
        <item x="288"/>
        <item x="289"/>
        <item x="225"/>
        <item x="510"/>
        <item x="123"/>
        <item x="118"/>
        <item x="284"/>
        <item x="514"/>
        <item x="174"/>
        <item x="348"/>
        <item x="53"/>
        <item x="294"/>
        <item x="340"/>
        <item x="89"/>
        <item x="177"/>
        <item x="286"/>
        <item x="249"/>
        <item x="86"/>
        <item x="84"/>
        <item x="629"/>
        <item x="515"/>
        <item x="253"/>
        <item x="295"/>
        <item x="38"/>
        <item x="82"/>
        <item x="346"/>
        <item x="296"/>
        <item x="517"/>
        <item x="516"/>
        <item x="573"/>
        <item x="290"/>
        <item x="130"/>
        <item x="85"/>
        <item x="23"/>
        <item x="120"/>
        <item x="347"/>
        <item x="125"/>
        <item x="87"/>
        <item x="293"/>
        <item x="48"/>
        <item x="64"/>
        <item x="245"/>
        <item x="183"/>
        <item x="119"/>
        <item x="176"/>
        <item x="54"/>
        <item x="180"/>
        <item x="291"/>
        <item x="88"/>
        <item x="62"/>
        <item x="66"/>
        <item x="567"/>
        <item x="33"/>
        <item x="68"/>
        <item x="223"/>
        <item x="39"/>
        <item x="70"/>
        <item x="18"/>
        <item x="127"/>
        <item x="76"/>
        <item x="24"/>
        <item x="182"/>
        <item x="60"/>
        <item x="72"/>
        <item x="126"/>
        <item x="250"/>
        <item x="74"/>
        <item x="175"/>
        <item x="226"/>
        <item x="574"/>
        <item x="181"/>
        <item x="77"/>
        <item x="75"/>
        <item x="73"/>
        <item x="63"/>
        <item x="61"/>
        <item x="67"/>
        <item x="71"/>
        <item x="69"/>
        <item x="65"/>
        <item x="342"/>
        <item x="349"/>
        <item x="343"/>
        <item x="350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28">
        <item x="529"/>
        <item x="545"/>
        <item x="552"/>
        <item x="560"/>
        <item x="722"/>
        <item x="715"/>
        <item x="708"/>
        <item x="618"/>
        <item x="724"/>
        <item x="617"/>
        <item x="667"/>
        <item x="662"/>
        <item x="612"/>
        <item x="611"/>
        <item x="655"/>
        <item x="717"/>
        <item x="2"/>
        <item x="520"/>
        <item x="605"/>
        <item x="105"/>
        <item x="604"/>
        <item x="710"/>
        <item x="725"/>
        <item x="219"/>
        <item x="446"/>
        <item x="561"/>
        <item x="91"/>
        <item x="718"/>
        <item x="439"/>
        <item x="553"/>
        <item x="213"/>
        <item x="392"/>
        <item x="336"/>
        <item x="711"/>
        <item x="671"/>
        <item x="669"/>
        <item x="670"/>
        <item x="528"/>
        <item x="672"/>
        <item x="207"/>
        <item x="329"/>
        <item x="619"/>
        <item x="720"/>
        <item x="220"/>
        <item x="432"/>
        <item x="385"/>
        <item x="537"/>
        <item x="546"/>
        <item x="666"/>
        <item x="665"/>
        <item x="664"/>
        <item x="322"/>
        <item x="613"/>
        <item x="214"/>
        <item x="657"/>
        <item x="661"/>
        <item x="659"/>
        <item x="614"/>
        <item x="378"/>
        <item x="658"/>
        <item x="208"/>
        <item x="713"/>
        <item x="660"/>
        <item x="654"/>
        <item x="47"/>
        <item x="606"/>
        <item x="607"/>
        <item x="706"/>
        <item x="171"/>
        <item x="337"/>
        <item x="726"/>
        <item x="32"/>
        <item x="719"/>
        <item x="712"/>
        <item x="330"/>
        <item x="164"/>
        <item x="323"/>
        <item x="157"/>
        <item x="17"/>
        <item x="281"/>
        <item x="393"/>
        <item x="282"/>
        <item x="721"/>
        <item x="651"/>
        <item x="172"/>
        <item x="668"/>
        <item x="239"/>
        <item x="723"/>
        <item x="598"/>
        <item x="215"/>
        <item x="277"/>
        <item x="386"/>
        <item x="714"/>
        <item x="236"/>
        <item x="272"/>
        <item x="165"/>
        <item x="379"/>
        <item x="616"/>
        <item x="273"/>
        <item x="170"/>
        <item x="663"/>
        <item x="716"/>
        <item x="332"/>
        <item x="707"/>
        <item x="209"/>
        <item x="644"/>
        <item x="610"/>
        <item x="709"/>
        <item x="325"/>
        <item x="656"/>
        <item x="591"/>
        <item x="163"/>
        <item x="158"/>
        <item x="638"/>
        <item x="603"/>
        <item x="6"/>
        <item x="318"/>
        <item x="203"/>
        <item x="173"/>
        <item x="156"/>
        <item x="447"/>
        <item x="166"/>
        <item x="444"/>
        <item x="109"/>
        <item x="584"/>
        <item x="159"/>
        <item x="440"/>
        <item x="95"/>
        <item x="437"/>
        <item x="430"/>
        <item x="433"/>
        <item x="390"/>
        <item x="4"/>
        <item x="499"/>
        <item x="5"/>
        <item x="376"/>
        <item x="383"/>
        <item x="107"/>
        <item x="169"/>
        <item x="492"/>
        <item x="108"/>
        <item x="448"/>
        <item x="497"/>
        <item x="564"/>
        <item x="502"/>
        <item x="93"/>
        <item x="563"/>
        <item x="162"/>
        <item x="168"/>
        <item x="500"/>
        <item x="242"/>
        <item x="490"/>
        <item x="394"/>
        <item x="441"/>
        <item x="338"/>
        <item x="94"/>
        <item x="442"/>
        <item x="155"/>
        <item x="562"/>
        <item x="565"/>
        <item x="167"/>
        <item x="608"/>
        <item x="485"/>
        <item x="556"/>
        <item x="434"/>
        <item x="503"/>
        <item x="493"/>
        <item x="240"/>
        <item x="495"/>
        <item x="555"/>
        <item x="161"/>
        <item x="501"/>
        <item x="483"/>
        <item x="388"/>
        <item x="11"/>
        <item x="331"/>
        <item x="554"/>
        <item x="435"/>
        <item x="160"/>
        <item x="387"/>
        <item x="496"/>
        <item x="557"/>
        <item x="601"/>
        <item x="548"/>
        <item x="494"/>
        <item x="547"/>
        <item x="324"/>
        <item x="237"/>
        <item x="381"/>
        <item x="153"/>
        <item x="154"/>
        <item x="12"/>
        <item x="488"/>
        <item x="380"/>
        <item x="428"/>
        <item x="549"/>
        <item x="486"/>
        <item x="489"/>
        <item x="498"/>
        <item x="217"/>
        <item x="114"/>
        <item x="374"/>
        <item x="487"/>
        <item x="280"/>
        <item x="327"/>
        <item x="320"/>
        <item x="371"/>
        <item x="218"/>
        <item x="491"/>
        <item x="211"/>
        <item x="334"/>
        <item x="443"/>
        <item x="115"/>
        <item x="100"/>
        <item x="276"/>
        <item x="205"/>
        <item x="212"/>
        <item x="279"/>
        <item x="216"/>
        <item x="275"/>
        <item x="484"/>
        <item x="559"/>
        <item x="271"/>
        <item x="364"/>
        <item x="436"/>
        <item x="206"/>
        <item x="101"/>
        <item x="558"/>
        <item x="270"/>
        <item x="551"/>
        <item x="9"/>
        <item x="210"/>
        <item x="703"/>
        <item x="315"/>
        <item x="550"/>
        <item x="389"/>
        <item x="243"/>
        <item x="429"/>
        <item x="335"/>
        <item x="599"/>
        <item x="112"/>
        <item x="648"/>
        <item x="544"/>
        <item x="357"/>
        <item x="204"/>
        <item x="328"/>
        <item x="308"/>
        <item x="278"/>
        <item x="543"/>
        <item x="98"/>
        <item x="696"/>
        <item x="382"/>
        <item x="241"/>
        <item x="274"/>
        <item x="652"/>
        <item x="321"/>
        <item x="538"/>
        <item x="269"/>
        <item x="641"/>
        <item x="301"/>
        <item x="13"/>
        <item x="592"/>
        <item x="238"/>
        <item x="690"/>
        <item x="635"/>
        <item x="333"/>
        <item x="375"/>
        <item x="10"/>
        <item x="116"/>
        <item x="585"/>
        <item x="113"/>
        <item x="201"/>
        <item x="645"/>
        <item x="530"/>
        <item x="99"/>
        <item x="102"/>
        <item x="326"/>
        <item x="647"/>
        <item x="699"/>
        <item x="391"/>
        <item x="451"/>
        <item x="267"/>
        <item x="521"/>
        <item x="319"/>
        <item x="384"/>
        <item x="202"/>
        <item x="196"/>
        <item x="445"/>
        <item x="653"/>
        <item x="701"/>
        <item x="704"/>
        <item x="14"/>
        <item x="377"/>
        <item x="700"/>
        <item x="438"/>
        <item x="640"/>
        <item x="597"/>
        <item x="600"/>
        <item x="397"/>
        <item x="190"/>
        <item x="316"/>
        <item x="262"/>
        <item x="197"/>
        <item x="697"/>
        <item x="458"/>
        <item x="694"/>
        <item x="634"/>
        <item x="117"/>
        <item x="452"/>
        <item x="431"/>
        <item x="257"/>
        <item x="233"/>
        <item x="191"/>
        <item x="646"/>
        <item x="693"/>
        <item x="691"/>
        <item x="687"/>
        <item x="404"/>
        <item x="705"/>
        <item x="309"/>
        <item x="103"/>
        <item x="1"/>
        <item x="698"/>
        <item x="593"/>
        <item x="590"/>
        <item x="692"/>
        <item x="688"/>
        <item x="639"/>
        <item x="104"/>
        <item x="615"/>
        <item x="302"/>
        <item x="702"/>
        <item x="586"/>
        <item x="399"/>
        <item x="649"/>
        <item x="230"/>
        <item x="583"/>
        <item x="609"/>
        <item x="90"/>
        <item x="372"/>
        <item x="152"/>
        <item x="51"/>
        <item x="227"/>
        <item x="602"/>
        <item x="398"/>
        <item x="695"/>
        <item x="150"/>
        <item x="453"/>
        <item x="506"/>
        <item x="642"/>
        <item x="459"/>
        <item x="570"/>
        <item x="365"/>
        <item x="689"/>
        <item x="145"/>
        <item x="149"/>
        <item x="36"/>
        <item x="266"/>
        <item x="143"/>
        <item x="406"/>
        <item x="636"/>
        <item x="513"/>
        <item x="7"/>
        <item x="358"/>
        <item x="138"/>
        <item x="49"/>
        <item x="50"/>
        <item x="344"/>
        <item x="577"/>
        <item x="405"/>
        <item x="21"/>
        <item x="136"/>
        <item x="449"/>
        <item x="268"/>
        <item x="142"/>
        <item x="110"/>
        <item x="624"/>
        <item x="261"/>
        <item x="35"/>
        <item x="34"/>
        <item x="313"/>
        <item x="400"/>
        <item x="460"/>
        <item x="263"/>
        <item x="96"/>
        <item x="351"/>
        <item x="135"/>
        <item x="256"/>
        <item x="395"/>
        <item x="20"/>
        <item x="19"/>
        <item x="258"/>
        <item x="3"/>
        <item x="424"/>
        <item x="454"/>
        <item x="401"/>
        <item x="345"/>
        <item x="306"/>
        <item x="56"/>
        <item x="59"/>
        <item x="650"/>
        <item x="106"/>
        <item x="425"/>
        <item x="631"/>
        <item x="476"/>
        <item x="596"/>
        <item x="198"/>
        <item x="621"/>
        <item x="369"/>
        <item x="57"/>
        <item x="299"/>
        <item x="427"/>
        <item x="407"/>
        <item x="402"/>
        <item x="373"/>
        <item x="151"/>
        <item x="317"/>
        <item x="541"/>
        <item x="92"/>
        <item x="542"/>
        <item x="422"/>
        <item x="254"/>
        <item x="470"/>
        <item x="418"/>
        <item x="264"/>
        <item x="594"/>
        <item x="259"/>
        <item x="477"/>
        <item x="234"/>
        <item x="362"/>
        <item x="540"/>
        <item x="419"/>
        <item x="589"/>
        <item x="41"/>
        <item x="480"/>
        <item x="478"/>
        <item x="479"/>
        <item x="352"/>
        <item x="482"/>
        <item x="421"/>
        <item x="643"/>
        <item x="426"/>
        <item x="481"/>
        <item x="456"/>
        <item x="367"/>
        <item x="311"/>
        <item x="455"/>
        <item x="539"/>
        <item x="411"/>
        <item x="192"/>
        <item x="450"/>
        <item x="44"/>
        <item x="42"/>
        <item x="461"/>
        <item x="463"/>
        <item x="200"/>
        <item x="310"/>
        <item x="582"/>
        <item x="569"/>
        <item x="355"/>
        <item x="415"/>
        <item x="408"/>
        <item x="637"/>
        <item x="413"/>
        <item x="26"/>
        <item x="186"/>
        <item x="423"/>
        <item x="416"/>
        <item x="29"/>
        <item x="144"/>
        <item x="360"/>
        <item x="473"/>
        <item x="231"/>
        <item x="304"/>
        <item x="533"/>
        <item x="366"/>
        <item x="55"/>
        <item x="587"/>
        <item x="471"/>
        <item x="420"/>
        <item x="534"/>
        <item x="505"/>
        <item x="532"/>
        <item x="472"/>
        <item x="474"/>
        <item x="368"/>
        <item x="194"/>
        <item x="303"/>
        <item x="525"/>
        <item x="531"/>
        <item x="475"/>
        <item x="412"/>
        <item x="353"/>
        <item x="297"/>
        <item x="27"/>
        <item x="146"/>
        <item x="188"/>
        <item x="468"/>
        <item x="58"/>
        <item x="464"/>
        <item x="467"/>
        <item x="228"/>
        <item x="414"/>
        <item x="359"/>
        <item x="40"/>
        <item x="137"/>
        <item x="466"/>
        <item x="409"/>
        <item x="576"/>
        <item x="396"/>
        <item x="465"/>
        <item x="523"/>
        <item x="580"/>
        <item x="469"/>
        <item x="522"/>
        <item x="504"/>
        <item x="628"/>
        <item x="361"/>
        <item x="312"/>
        <item x="524"/>
        <item x="462"/>
        <item x="417"/>
        <item x="25"/>
        <item x="457"/>
        <item x="195"/>
        <item x="512"/>
        <item x="535"/>
        <item x="178"/>
        <item x="623"/>
        <item x="536"/>
        <item x="305"/>
        <item x="410"/>
        <item x="124"/>
        <item x="43"/>
        <item x="139"/>
        <item x="8"/>
        <item x="354"/>
        <item x="246"/>
        <item x="679"/>
        <item x="148"/>
        <item x="189"/>
        <item x="298"/>
        <item x="626"/>
        <item x="111"/>
        <item x="403"/>
        <item x="675"/>
        <item x="52"/>
        <item x="527"/>
        <item x="147"/>
        <item x="526"/>
        <item x="620"/>
        <item x="265"/>
        <item x="97"/>
        <item x="132"/>
        <item x="28"/>
        <item x="630"/>
        <item x="184"/>
        <item x="141"/>
        <item x="673"/>
        <item x="518"/>
        <item x="519"/>
        <item x="625"/>
        <item x="511"/>
        <item x="260"/>
        <item x="677"/>
        <item x="140"/>
        <item x="676"/>
        <item x="678"/>
        <item x="674"/>
        <item x="134"/>
        <item x="251"/>
        <item x="179"/>
        <item x="571"/>
        <item x="572"/>
        <item x="255"/>
        <item x="37"/>
        <item x="131"/>
        <item x="221"/>
        <item x="133"/>
        <item x="685"/>
        <item x="682"/>
        <item x="627"/>
        <item x="235"/>
        <item x="185"/>
        <item x="684"/>
        <item x="683"/>
        <item x="633"/>
        <item x="224"/>
        <item x="22"/>
        <item x="632"/>
        <item x="680"/>
        <item x="681"/>
        <item x="595"/>
        <item x="578"/>
        <item x="45"/>
        <item x="579"/>
        <item x="122"/>
        <item x="232"/>
        <item x="588"/>
        <item x="247"/>
        <item x="199"/>
        <item x="229"/>
        <item x="581"/>
        <item x="568"/>
        <item x="193"/>
        <item x="370"/>
        <item x="30"/>
        <item x="129"/>
        <item x="252"/>
        <item x="121"/>
        <item x="31"/>
        <item x="363"/>
        <item x="46"/>
        <item x="187"/>
        <item x="686"/>
        <item x="16"/>
        <item x="356"/>
        <item x="314"/>
        <item x="287"/>
        <item x="222"/>
        <item x="78"/>
        <item x="15"/>
        <item x="507"/>
        <item x="307"/>
        <item x="248"/>
        <item x="80"/>
        <item x="285"/>
        <item x="300"/>
        <item x="83"/>
        <item x="575"/>
        <item x="283"/>
        <item x="508"/>
        <item x="128"/>
        <item x="341"/>
        <item x="244"/>
        <item x="339"/>
        <item x="622"/>
        <item x="81"/>
        <item x="566"/>
        <item x="79"/>
        <item x="509"/>
        <item x="292"/>
        <item x="288"/>
        <item x="289"/>
        <item x="225"/>
        <item x="510"/>
        <item x="123"/>
        <item x="118"/>
        <item x="284"/>
        <item x="514"/>
        <item x="174"/>
        <item x="348"/>
        <item x="53"/>
        <item x="294"/>
        <item x="340"/>
        <item x="89"/>
        <item x="177"/>
        <item x="286"/>
        <item x="249"/>
        <item x="86"/>
        <item x="84"/>
        <item x="629"/>
        <item x="515"/>
        <item x="253"/>
        <item x="295"/>
        <item x="38"/>
        <item x="82"/>
        <item x="346"/>
        <item x="296"/>
        <item x="517"/>
        <item x="516"/>
        <item x="573"/>
        <item x="290"/>
        <item x="130"/>
        <item x="85"/>
        <item x="23"/>
        <item x="120"/>
        <item x="347"/>
        <item x="125"/>
        <item x="87"/>
        <item x="293"/>
        <item x="48"/>
        <item x="64"/>
        <item x="245"/>
        <item x="183"/>
        <item x="119"/>
        <item x="176"/>
        <item x="54"/>
        <item x="180"/>
        <item x="291"/>
        <item x="88"/>
        <item x="62"/>
        <item x="66"/>
        <item x="567"/>
        <item x="33"/>
        <item x="68"/>
        <item x="223"/>
        <item x="39"/>
        <item x="70"/>
        <item x="18"/>
        <item x="127"/>
        <item x="76"/>
        <item x="24"/>
        <item x="182"/>
        <item x="60"/>
        <item x="72"/>
        <item x="126"/>
        <item x="250"/>
        <item x="74"/>
        <item x="175"/>
        <item x="226"/>
        <item x="574"/>
        <item x="181"/>
        <item x="77"/>
        <item x="75"/>
        <item x="73"/>
        <item x="63"/>
        <item x="61"/>
        <item x="67"/>
        <item x="71"/>
        <item x="69"/>
        <item x="65"/>
        <item x="342"/>
        <item x="349"/>
        <item x="343"/>
        <item x="350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numFmtId="44" showAll="0"/>
    <pivotField showAll="0"/>
    <pivotField showAll="0"/>
    <pivotField numFmtId="44" showAll="0"/>
  </pivotFields>
  <rowFields count="3">
    <field x="0"/>
    <field x="4"/>
    <field x="7"/>
  </rowFields>
  <rowItems count="24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deo views - total" fld="27" baseField="0" baseItem="0"/>
    <dataField name="Sum of Video views - Completions" fld="31" baseField="0" baseItem="0"/>
  </dataFields>
  <formats count="15"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collapsedLevelsAreSubtotals="1" fieldPosition="0">
        <references count="3">
          <reference field="0" count="0" selected="0"/>
          <reference field="4" count="0" selected="0"/>
          <reference field="7" count="3">
            <x v="0"/>
            <x v="1"/>
            <x v="2"/>
          </reference>
        </references>
      </pivotArea>
    </format>
    <format dxfId="31">
      <pivotArea dataOnly="0" labelOnly="1" fieldPosition="0">
        <references count="3">
          <reference field="0" count="0" selected="0"/>
          <reference field="4" count="0" selected="0"/>
          <reference field="7" count="3">
            <x v="0"/>
            <x v="1"/>
            <x v="2"/>
          </reference>
        </references>
      </pivotArea>
    </format>
    <format dxfId="30">
      <pivotArea collapsedLevelsAreSubtotals="1" fieldPosition="0">
        <references count="3">
          <reference field="0" count="0" selected="0"/>
          <reference field="4" count="0" selected="0"/>
          <reference field="7" count="2">
            <x v="11"/>
            <x v="12"/>
          </reference>
        </references>
      </pivotArea>
    </format>
    <format dxfId="29">
      <pivotArea dataOnly="0" labelOnly="1" fieldPosition="0">
        <references count="3">
          <reference field="0" count="0" selected="0"/>
          <reference field="4" count="0" selected="0"/>
          <reference field="7" count="2">
            <x v="11"/>
            <x v="12"/>
          </reference>
        </references>
      </pivotArea>
    </format>
    <format dxfId="28">
      <pivotArea collapsedLevelsAreSubtotals="1" fieldPosition="0">
        <references count="3">
          <reference field="0" count="0" selected="0"/>
          <reference field="4" count="0" selected="0"/>
          <reference field="7" count="1">
            <x v="17"/>
          </reference>
        </references>
      </pivotArea>
    </format>
    <format dxfId="27">
      <pivotArea dataOnly="0" labelOnly="1" fieldPosition="0">
        <references count="3">
          <reference field="0" count="0" selected="0"/>
          <reference field="4" count="0" selected="0"/>
          <reference field="7" count="1">
            <x v="17"/>
          </reference>
        </references>
      </pivotArea>
    </format>
    <format dxfId="26">
      <pivotArea collapsedLevelsAreSubtotals="1" fieldPosition="0">
        <references count="3">
          <reference field="0" count="0" selected="0"/>
          <reference field="4" count="0" selected="0"/>
          <reference field="7" count="1">
            <x v="5"/>
          </reference>
        </references>
      </pivotArea>
    </format>
    <format dxfId="25">
      <pivotArea dataOnly="0" labelOnly="1" fieldPosition="0">
        <references count="3">
          <reference field="0" count="0" selected="0"/>
          <reference field="4" count="0" selected="0"/>
          <reference field="7" count="1">
            <x v="5"/>
          </reference>
        </references>
      </pivotArea>
    </format>
    <format dxfId="24">
      <pivotArea collapsedLevelsAreSubtotals="1" fieldPosition="0">
        <references count="3">
          <reference field="0" count="0" selected="0"/>
          <reference field="4" count="0" selected="0"/>
          <reference field="7" count="1">
            <x v="8"/>
          </reference>
        </references>
      </pivotArea>
    </format>
    <format dxfId="23">
      <pivotArea dataOnly="0" labelOnly="1" fieldPosition="0">
        <references count="3">
          <reference field="0" count="0" selected="0"/>
          <reference field="4" count="0" selected="0"/>
          <reference field="7" count="1">
            <x v="8"/>
          </reference>
        </references>
      </pivotArea>
    </format>
    <format dxfId="22">
      <pivotArea collapsedLevelsAreSubtotals="1" fieldPosition="0">
        <references count="3">
          <reference field="0" count="0" selected="0"/>
          <reference field="4" count="0" selected="0"/>
          <reference field="7" count="1">
            <x v="10"/>
          </reference>
        </references>
      </pivotArea>
    </format>
    <format dxfId="21">
      <pivotArea dataOnly="0" labelOnly="1" fieldPosition="0">
        <references count="3">
          <reference field="0" count="0" selected="0"/>
          <reference field="4" count="0" selected="0"/>
          <reference field="7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7" firstHeaderRow="0" firstDataRow="1" firstDataCol="1" rowPageCount="1" colPageCount="1"/>
  <pivotFields count="38">
    <pivotField showAll="0"/>
    <pivotField axis="axisPage" multipleItemSelectionAllowed="1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70"/>
        <item x="64"/>
        <item x="65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numFmtId="10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numFmtId="10" showAll="0"/>
    <pivotField showAll="0"/>
    <pivotField numFmtId="44" showAll="0"/>
    <pivotField showAll="0"/>
    <pivotField showAll="0"/>
    <pivotField dataField="1" numFmtId="44" showAll="0"/>
  </pivotFields>
  <rowFields count="2">
    <field x="4"/>
    <field x="11"/>
  </rowFields>
  <rowItems count="4">
    <i>
      <x/>
    </i>
    <i r="1"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Sum of Delivered Impressions" fld="16" baseField="0" baseItem="0"/>
    <dataField name="Sum of Delivered Clicks" fld="19" baseField="0" baseItem="0"/>
    <dataField name="Sum of Video views - total" fld="27" baseField="0" baseItem="0"/>
    <dataField name="Sum of Video views - Completions" fld="31" baseField="0" baseItem="0"/>
    <dataField name="Sum of Delivered Spend" fld="37" baseField="0" baseItem="0"/>
  </dataFields>
  <formats count="3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/>
  <pivotFields count="38">
    <pivotField showAll="0"/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>
      <items count="159">
        <item x="149"/>
        <item x="150"/>
        <item x="141"/>
        <item x="144"/>
        <item x="146"/>
        <item x="153"/>
        <item x="140"/>
        <item x="142"/>
        <item x="135"/>
        <item x="134"/>
        <item x="147"/>
        <item x="143"/>
        <item x="148"/>
        <item x="151"/>
        <item x="155"/>
        <item x="152"/>
        <item x="145"/>
        <item x="138"/>
        <item x="112"/>
        <item x="156"/>
        <item x="127"/>
        <item x="55"/>
        <item x="44"/>
        <item x="113"/>
        <item x="105"/>
        <item x="70"/>
        <item x="137"/>
        <item x="37"/>
        <item x="154"/>
        <item x="60"/>
        <item x="56"/>
        <item x="157"/>
        <item x="136"/>
        <item x="72"/>
        <item x="128"/>
        <item x="71"/>
        <item x="49"/>
        <item x="65"/>
        <item x="42"/>
        <item x="133"/>
        <item x="80"/>
        <item x="114"/>
        <item x="30"/>
        <item x="50"/>
        <item x="131"/>
        <item x="109"/>
        <item x="139"/>
        <item x="66"/>
        <item x="82"/>
        <item x="41"/>
        <item x="68"/>
        <item x="61"/>
        <item x="27"/>
        <item x="57"/>
        <item x="96"/>
        <item x="67"/>
        <item x="106"/>
        <item x="108"/>
        <item x="94"/>
        <item x="97"/>
        <item x="99"/>
        <item x="125"/>
        <item x="83"/>
        <item x="84"/>
        <item x="28"/>
        <item x="122"/>
        <item x="85"/>
        <item x="123"/>
        <item x="26"/>
        <item x="124"/>
        <item x="43"/>
        <item x="100"/>
        <item x="98"/>
        <item x="35"/>
        <item x="111"/>
        <item x="86"/>
        <item x="69"/>
        <item x="24"/>
        <item x="51"/>
        <item x="95"/>
        <item x="102"/>
        <item x="36"/>
        <item x="38"/>
        <item x="63"/>
        <item x="75"/>
        <item x="54"/>
        <item x="34"/>
        <item x="81"/>
        <item x="29"/>
        <item x="53"/>
        <item x="40"/>
        <item x="21"/>
        <item x="104"/>
        <item x="118"/>
        <item x="89"/>
        <item x="25"/>
        <item x="115"/>
        <item x="58"/>
        <item x="101"/>
        <item x="22"/>
        <item x="77"/>
        <item x="90"/>
        <item x="92"/>
        <item x="91"/>
        <item x="39"/>
        <item x="121"/>
        <item x="119"/>
        <item x="87"/>
        <item x="120"/>
        <item x="78"/>
        <item x="76"/>
        <item x="79"/>
        <item x="93"/>
        <item x="117"/>
        <item x="107"/>
        <item x="73"/>
        <item x="116"/>
        <item x="132"/>
        <item x="64"/>
        <item x="20"/>
        <item x="88"/>
        <item x="45"/>
        <item x="19"/>
        <item x="17"/>
        <item x="48"/>
        <item x="74"/>
        <item x="31"/>
        <item x="129"/>
        <item x="23"/>
        <item x="130"/>
        <item x="10"/>
        <item x="47"/>
        <item x="12"/>
        <item x="11"/>
        <item x="16"/>
        <item x="15"/>
        <item x="52"/>
        <item x="33"/>
        <item x="13"/>
        <item x="14"/>
        <item x="32"/>
        <item x="9"/>
        <item x="8"/>
        <item x="110"/>
        <item x="46"/>
        <item x="2"/>
        <item x="1"/>
        <item x="6"/>
        <item x="3"/>
        <item x="5"/>
        <item x="7"/>
        <item x="4"/>
        <item x="0"/>
        <item x="103"/>
        <item x="62"/>
        <item x="126"/>
        <item x="59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66">
        <item x="149"/>
        <item x="150"/>
        <item x="141"/>
        <item x="144"/>
        <item x="146"/>
        <item x="153"/>
        <item x="155"/>
        <item x="160"/>
        <item x="140"/>
        <item x="142"/>
        <item x="135"/>
        <item x="134"/>
        <item x="147"/>
        <item x="156"/>
        <item x="143"/>
        <item x="151"/>
        <item x="148"/>
        <item x="157"/>
        <item x="158"/>
        <item x="152"/>
        <item x="162"/>
        <item x="159"/>
        <item x="145"/>
        <item x="138"/>
        <item x="112"/>
        <item x="163"/>
        <item x="127"/>
        <item x="55"/>
        <item x="44"/>
        <item x="113"/>
        <item x="105"/>
        <item x="70"/>
        <item x="137"/>
        <item x="37"/>
        <item x="161"/>
        <item x="60"/>
        <item x="56"/>
        <item x="164"/>
        <item x="136"/>
        <item x="72"/>
        <item x="154"/>
        <item x="128"/>
        <item x="71"/>
        <item x="49"/>
        <item x="65"/>
        <item x="42"/>
        <item x="133"/>
        <item x="80"/>
        <item x="114"/>
        <item x="30"/>
        <item x="50"/>
        <item x="131"/>
        <item x="109"/>
        <item x="139"/>
        <item x="66"/>
        <item x="82"/>
        <item x="41"/>
        <item x="68"/>
        <item x="61"/>
        <item x="27"/>
        <item x="57"/>
        <item x="96"/>
        <item x="67"/>
        <item x="106"/>
        <item x="108"/>
        <item x="94"/>
        <item x="97"/>
        <item x="99"/>
        <item x="125"/>
        <item x="83"/>
        <item x="84"/>
        <item x="28"/>
        <item x="122"/>
        <item x="85"/>
        <item x="123"/>
        <item x="26"/>
        <item x="124"/>
        <item x="43"/>
        <item x="100"/>
        <item x="98"/>
        <item x="35"/>
        <item x="111"/>
        <item x="86"/>
        <item x="69"/>
        <item x="24"/>
        <item x="51"/>
        <item x="95"/>
        <item x="102"/>
        <item x="36"/>
        <item x="38"/>
        <item x="63"/>
        <item x="75"/>
        <item x="54"/>
        <item x="34"/>
        <item x="81"/>
        <item x="29"/>
        <item x="53"/>
        <item x="40"/>
        <item x="21"/>
        <item x="104"/>
        <item x="118"/>
        <item x="89"/>
        <item x="25"/>
        <item x="115"/>
        <item x="58"/>
        <item x="101"/>
        <item x="22"/>
        <item x="77"/>
        <item x="90"/>
        <item x="92"/>
        <item x="91"/>
        <item x="39"/>
        <item x="121"/>
        <item x="119"/>
        <item x="87"/>
        <item x="120"/>
        <item x="78"/>
        <item x="76"/>
        <item x="79"/>
        <item x="93"/>
        <item x="117"/>
        <item x="107"/>
        <item x="73"/>
        <item x="116"/>
        <item x="132"/>
        <item x="64"/>
        <item x="20"/>
        <item x="88"/>
        <item x="45"/>
        <item x="19"/>
        <item x="17"/>
        <item x="48"/>
        <item x="74"/>
        <item x="31"/>
        <item x="129"/>
        <item x="23"/>
        <item x="130"/>
        <item x="10"/>
        <item x="47"/>
        <item x="12"/>
        <item x="11"/>
        <item x="16"/>
        <item x="15"/>
        <item x="52"/>
        <item x="33"/>
        <item x="13"/>
        <item x="14"/>
        <item x="32"/>
        <item x="9"/>
        <item x="8"/>
        <item x="110"/>
        <item x="46"/>
        <item x="2"/>
        <item x="1"/>
        <item x="6"/>
        <item x="3"/>
        <item x="5"/>
        <item x="7"/>
        <item x="4"/>
        <item x="0"/>
        <item x="103"/>
        <item x="62"/>
        <item x="126"/>
        <item x="59"/>
        <item x="18"/>
        <item t="default"/>
      </items>
    </pivotField>
    <pivotField showAll="0"/>
    <pivotField showAll="0"/>
    <pivotField showAll="0"/>
    <pivotField dataField="1" showAll="0"/>
    <pivotField showAll="0"/>
    <pivotField showAll="0"/>
    <pivotField numFmtId="44" showAll="0"/>
    <pivotField showAll="0"/>
    <pivotField showAll="0"/>
    <pivotField numFmtId="44" showAll="0"/>
  </pivotFields>
  <rowFields count="2">
    <field x="4"/>
    <field x="11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deo views - total" fld="27" baseField="4" baseItem="0"/>
    <dataField name="Sum of Video views - Completions" fld="31" baseField="0" baseItem="0"/>
  </dataFields>
  <formats count="3"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7" firstHeaderRow="0" firstDataRow="1" firstDataCol="1" rowPageCount="1" colPageCount="1"/>
  <pivotFields count="38">
    <pivotField showAll="0"/>
    <pivotField axis="axisPage" multipleItemSelectionAllowed="1" showAll="0">
      <items count="62">
        <item h="1" x="4"/>
        <item h="1" x="0"/>
        <item h="1" x="1"/>
        <item h="1" x="2"/>
        <item h="1" x="3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x="44"/>
        <item x="45"/>
        <item x="46"/>
        <item x="47"/>
        <item x="49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umFmtId="14" showAll="0"/>
    <pivotField numFmtId="14" showAll="0"/>
    <pivotField axis="axisRow" showAll="0">
      <items count="2"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numFmtId="10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numFmtId="10" showAll="0"/>
    <pivotField showAll="0"/>
    <pivotField numFmtId="44" showAll="0"/>
    <pivotField showAll="0"/>
    <pivotField showAll="0"/>
    <pivotField dataField="1" numFmtId="44" showAll="0"/>
  </pivotFields>
  <rowFields count="2">
    <field x="4"/>
    <field x="11"/>
  </rowFields>
  <rowItems count="4">
    <i>
      <x/>
    </i>
    <i r="1"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Sum of Video views - total" fld="27" baseField="0" baseItem="0"/>
    <dataField name="Sum of Video views - Completions" fld="31" baseField="0" baseItem="0"/>
    <dataField name="Sum of Delivered Impressions" fld="16" baseField="0" baseItem="0"/>
    <dataField name="Sum of Delivered Clicks" fld="19" baseField="0" baseItem="0"/>
    <dataField name="Sum of Delivered Spend" fld="37" baseField="0" baseItem="0"/>
  </dataFields>
  <formats count="3"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zoomScale="80" zoomScaleNormal="80" workbookViewId="0">
      <selection activeCell="D14" sqref="D14"/>
    </sheetView>
  </sheetViews>
  <sheetFormatPr defaultRowHeight="15"/>
  <cols>
    <col min="1" max="1" width="128.5703125" customWidth="1"/>
    <col min="2" max="2" width="25.140625" customWidth="1"/>
    <col min="3" max="5" width="32.28515625" bestFit="1" customWidth="1"/>
    <col min="6" max="6" width="22.7109375" bestFit="1" customWidth="1"/>
  </cols>
  <sheetData>
    <row r="3" spans="1:4">
      <c r="A3" s="53" t="s">
        <v>154</v>
      </c>
      <c r="B3" s="1" t="s">
        <v>158</v>
      </c>
      <c r="C3" s="1" t="s">
        <v>159</v>
      </c>
    </row>
    <row r="4" spans="1:4">
      <c r="A4" s="54" t="s">
        <v>103</v>
      </c>
      <c r="B4" s="56">
        <v>2376237</v>
      </c>
      <c r="C4" s="56">
        <v>2339791</v>
      </c>
    </row>
    <row r="5" spans="1:4">
      <c r="A5" s="55" t="s">
        <v>67</v>
      </c>
      <c r="B5" s="56">
        <v>2376237</v>
      </c>
      <c r="C5" s="56">
        <v>2339791</v>
      </c>
    </row>
    <row r="6" spans="1:4">
      <c r="A6" s="58" t="s">
        <v>122</v>
      </c>
      <c r="B6" s="56">
        <v>194415</v>
      </c>
      <c r="C6" s="56">
        <v>191923</v>
      </c>
      <c r="D6" s="57">
        <f>GETPIVOTDATA("Sum of Video views - Completions",$A$3,"Brand ","Baileys","Publisher","Hulu","Placement Name","HULU.COM»Run of Network»1 x 1 (NA)»SS»Video Player:  Long/Short Form»Multiple Devices»Baileys Almande Ice Coffee_W25-54_|US_IceCoffee_General_Hulu_In-Stream-Video_General, TBD_EN_General»PL13HQ")/GETPIVOTDATA("Sum of Video views - total",$A$3,"Brand ","Baileys","Publisher","Hulu","Placement Name","HULU.COM»Run of Network»1 x 1 (NA)»SS»Video Player:  Long/Short Form»Multiple Devices»Baileys Almande Ice Coffee_W25-54_|US_IceCoffee_General_Hulu_In-Stream-Video_General, TBD_EN_General»PL13HQ")</f>
        <v>0.98718205899750533</v>
      </c>
    </row>
    <row r="7" spans="1:4">
      <c r="A7" s="58" t="s">
        <v>123</v>
      </c>
      <c r="B7" s="56">
        <v>190116</v>
      </c>
      <c r="C7" s="56">
        <v>187595</v>
      </c>
      <c r="D7" s="57">
        <f>GETPIVOTDATA("Sum of Video views - Completions",$A$3,"Brand ","Baileys","Publisher","Hulu","Placement Name","HULU.COM»Run of Network»1 x 1 (NA)»SS»Video Player:  Long/Short Form»Multiple Devices»Baileys French Toast_W25-54_|US_FrenchToast_General_Hulu_In-Stream-Video_General, TBD_EN_General»PL13HS")/GETPIVOTDATA("Sum of Video views - total",$A$3,"Brand ","Baileys","Publisher","Hulu","Placement Name","HULU.COM»Run of Network»1 x 1 (NA)»SS»Video Player:  Long/Short Form»Multiple Devices»Baileys French Toast_W25-54_|US_FrenchToast_General_Hulu_In-Stream-Video_General, TBD_EN_General»PL13HS")</f>
        <v>0.98673967472490476</v>
      </c>
    </row>
    <row r="8" spans="1:4">
      <c r="A8" s="58" t="s">
        <v>124</v>
      </c>
      <c r="B8" s="56">
        <v>195138</v>
      </c>
      <c r="C8" s="56">
        <v>192621</v>
      </c>
      <c r="D8" s="57">
        <f>GETPIVOTDATA("Sum of Video views - Completions",$A$3,"Brand ","Baileys","Publisher","Hulu","Placement Name","HULU.COM»Run of Network»1 x 1 (NA)»SS»Video Player:  Long/Short Form»Multiple Devices»Baileys Hot Chocolate_W25-54_|US_HotChocolate_General_Hulu_In-Stream-Video_General, TBD_EN_General»PL13HV")/GETPIVOTDATA("Sum of Video views - total",$A$3,"Brand ","Baileys","Publisher","Hulu","Placement Name","HULU.COM»Run of Network»1 x 1 (NA)»SS»Video Player:  Long/Short Form»Multiple Devices»Baileys Hot Chocolate_W25-54_|US_HotChocolate_General_Hulu_In-Stream-Video_General, TBD_EN_General»PL13HV")</f>
        <v>0.9871014359068967</v>
      </c>
    </row>
    <row r="9" spans="1:4">
      <c r="A9" s="58" t="s">
        <v>125</v>
      </c>
      <c r="B9" s="56">
        <v>189463</v>
      </c>
      <c r="C9" s="56">
        <v>187013</v>
      </c>
      <c r="D9" s="57">
        <f>GETPIVOTDATA("Sum of Video views - Completions",$A$3,"Brand ","Baileys","Publisher","Hulu","Placement Name","HULU.COM»Run of Network»1 x 1 (NA)»SS»Video Player:  Long/Short Form»Multiple Devices»Baileys Smores_W25-54_|US_Smores_General_Hulu_In-Stream-Video_General, TBD_EN_General»PL13HX")/GETPIVOTDATA("Sum of Video views - total",$A$3,"Brand ","Baileys","Publisher","Hulu","Placement Name","HULU.COM»Run of Network»1 x 1 (NA)»SS»Video Player:  Long/Short Form»Multiple Devices»Baileys Smores_W25-54_|US_Smores_General_Hulu_In-Stream-Video_General, TBD_EN_General»PL13HX")</f>
        <v>0.98706871526366624</v>
      </c>
    </row>
    <row r="10" spans="1:4">
      <c r="A10" s="58" t="s">
        <v>126</v>
      </c>
      <c r="B10" s="56">
        <v>189511</v>
      </c>
      <c r="C10" s="56">
        <v>187010</v>
      </c>
      <c r="D10" s="57">
        <f>GETPIVOTDATA("Sum of Video views - Completions",$A$3,"Brand ","Baileys","Publisher","Hulu","Placement Name","HULU.COM»Run of Network»1 x 1 (NA)»SS»Video Player:  Long/Short Form»Multiple Devices»Baileys Sundae_W25-54_|US_Sundae_General_Hulu_In-Stream-Video_General, TBD_EN_General»PL1591")/GETPIVOTDATA("Sum of Video views - total",$A$3,"Brand ","Baileys","Publisher","Hulu","Placement Name","HULU.COM»Run of Network»1 x 1 (NA)»SS»Video Player:  Long/Short Form»Multiple Devices»Baileys Sundae_W25-54_|US_Sundae_General_Hulu_In-Stream-Video_General, TBD_EN_General»PL1591")</f>
        <v>0.98680287687785928</v>
      </c>
    </row>
    <row r="11" spans="1:4">
      <c r="A11" s="58" t="s">
        <v>127</v>
      </c>
      <c r="B11" s="56">
        <v>194945</v>
      </c>
      <c r="C11" s="56">
        <v>192560</v>
      </c>
      <c r="D11" s="57">
        <f>GETPIVOTDATA("Sum of Video views - Completions",$A$3,"Brand ","Baileys","Publisher","Hulu","Placement Name","HULU.COM»Run of Network»1 x 1 (NA)»SS»Video Player:  Long/Short Form»Multiple Devices»Baileys Volcano_W25-54_|US_Volcano_General_Hulu_In-Stream-Video_General, TBD_EN_General»PL1592")/GETPIVOTDATA("Sum of Video views - total",$A$3,"Brand ","Baileys","Publisher","Hulu","Placement Name","HULU.COM»Run of Network»1 x 1 (NA)»SS»Video Player:  Long/Short Form»Multiple Devices»Baileys Volcano_W25-54_|US_Volcano_General_Hulu_In-Stream-Video_General, TBD_EN_General»PL1592")</f>
        <v>0.98776578009182081</v>
      </c>
    </row>
    <row r="12" spans="1:4">
      <c r="A12" s="58" t="s">
        <v>106</v>
      </c>
      <c r="B12" s="56">
        <v>1222649</v>
      </c>
      <c r="C12" s="56">
        <v>1201069</v>
      </c>
      <c r="D12" s="57">
        <f>GETPIVOTDATA("Sum of Video views - Completions",$A$3,"Brand ","Baileys","Publisher","Hulu","Placement Name","HULU.COM»Run of Network»1 x 1 (NA)»SS»Video Player:  Long/Short Form»Multiple Devices»Baileys_W25-54_|US_OIC_General_Hulu_In-Stream-Video_General, TBD_EN_General»PJSWSL")/GETPIVOTDATA("Sum of Video views - total",$A$3,"Brand ","Baileys","Publisher","Hulu","Placement Name","HULU.COM»Run of Network»1 x 1 (NA)»SS»Video Player:  Long/Short Form»Multiple Devices»Baileys_W25-54_|US_OIC_General_Hulu_In-Stream-Video_General, TBD_EN_General»PJSWSL")</f>
        <v>0.98234979949274082</v>
      </c>
    </row>
    <row r="13" spans="1:4">
      <c r="A13" s="54" t="s">
        <v>155</v>
      </c>
      <c r="B13" s="56">
        <v>2376237</v>
      </c>
      <c r="C13" s="56">
        <v>2339791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6"/>
  <sheetViews>
    <sheetView topLeftCell="S1" zoomScale="80" zoomScaleNormal="80" workbookViewId="0">
      <pane ySplit="2" topLeftCell="A3" activePane="bottomLeft" state="frozen"/>
      <selection activeCell="A2" sqref="A2"/>
      <selection pane="bottomLeft" activeCell="H19" sqref="H19"/>
    </sheetView>
  </sheetViews>
  <sheetFormatPr defaultColWidth="21" defaultRowHeight="15"/>
  <cols>
    <col min="1" max="1" width="21" style="1"/>
    <col min="2" max="4" width="21" style="25"/>
    <col min="5" max="5" width="21" style="1"/>
    <col min="6" max="6" width="33.28515625" style="1" customWidth="1"/>
    <col min="7" max="7" width="21" style="1"/>
    <col min="8" max="8" width="58.28515625" style="1" bestFit="1" customWidth="1"/>
    <col min="9" max="16" width="21" style="1"/>
    <col min="17" max="17" width="21" style="31"/>
    <col min="18" max="20" width="21" style="1"/>
    <col min="21" max="21" width="21" style="28"/>
    <col min="22" max="27" width="21" style="1"/>
    <col min="28" max="28" width="21" style="31"/>
    <col min="29" max="31" width="21" style="1"/>
    <col min="32" max="32" width="21" style="31"/>
    <col min="33" max="34" width="21" style="1"/>
    <col min="35" max="35" width="21" style="26"/>
    <col min="36" max="37" width="21" style="1"/>
    <col min="38" max="38" width="21" style="26"/>
    <col min="39" max="16384" width="21" style="1"/>
  </cols>
  <sheetData>
    <row r="1" spans="1:51" s="5" customFormat="1" ht="15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  <c r="P1" s="66" t="s">
        <v>1</v>
      </c>
      <c r="Q1" s="67"/>
      <c r="R1" s="67"/>
      <c r="S1" s="67"/>
      <c r="T1" s="67"/>
      <c r="U1" s="67"/>
      <c r="V1" s="67"/>
      <c r="W1" s="67"/>
      <c r="X1" s="67"/>
      <c r="Y1" s="67"/>
      <c r="Z1" s="68"/>
      <c r="AA1" s="69" t="s">
        <v>2</v>
      </c>
      <c r="AB1" s="70"/>
      <c r="AC1" s="70"/>
      <c r="AD1" s="70"/>
      <c r="AE1" s="70"/>
      <c r="AF1" s="70"/>
      <c r="AG1" s="70"/>
      <c r="AH1" s="71"/>
      <c r="AI1" s="72" t="s">
        <v>3</v>
      </c>
      <c r="AJ1" s="73"/>
      <c r="AK1" s="73"/>
      <c r="AL1" s="74"/>
    </row>
    <row r="2" spans="1:51" ht="60.75" thickBot="1">
      <c r="A2" s="23" t="s">
        <v>28</v>
      </c>
      <c r="B2" s="34" t="s">
        <v>24</v>
      </c>
      <c r="C2" s="34" t="s">
        <v>64</v>
      </c>
      <c r="D2" s="34" t="s">
        <v>65</v>
      </c>
      <c r="E2" s="20" t="s">
        <v>4</v>
      </c>
      <c r="F2" s="20" t="s">
        <v>27</v>
      </c>
      <c r="G2" s="20" t="s">
        <v>26</v>
      </c>
      <c r="H2" s="24" t="s">
        <v>29</v>
      </c>
      <c r="I2" s="24" t="s">
        <v>30</v>
      </c>
      <c r="J2" s="24" t="s">
        <v>31</v>
      </c>
      <c r="K2" s="24" t="s">
        <v>32</v>
      </c>
      <c r="L2" s="20" t="s">
        <v>5</v>
      </c>
      <c r="M2" s="20" t="s">
        <v>25</v>
      </c>
      <c r="N2" s="20" t="s">
        <v>6</v>
      </c>
      <c r="O2" s="22" t="s">
        <v>7</v>
      </c>
      <c r="P2" s="19" t="s">
        <v>8</v>
      </c>
      <c r="Q2" s="30" t="s">
        <v>9</v>
      </c>
      <c r="R2" s="20" t="s">
        <v>10</v>
      </c>
      <c r="S2" s="20" t="s">
        <v>11</v>
      </c>
      <c r="T2" s="20" t="s">
        <v>12</v>
      </c>
      <c r="U2" s="33" t="s">
        <v>63</v>
      </c>
      <c r="V2" s="20" t="s">
        <v>13</v>
      </c>
      <c r="W2" s="20" t="s">
        <v>14</v>
      </c>
      <c r="X2" s="20" t="s">
        <v>16</v>
      </c>
      <c r="Y2" s="20" t="s">
        <v>17</v>
      </c>
      <c r="Z2" s="22" t="s">
        <v>18</v>
      </c>
      <c r="AA2" s="19" t="s">
        <v>19</v>
      </c>
      <c r="AB2" s="30" t="s">
        <v>20</v>
      </c>
      <c r="AC2" s="20" t="s">
        <v>58</v>
      </c>
      <c r="AD2" s="20" t="s">
        <v>59</v>
      </c>
      <c r="AE2" s="20" t="s">
        <v>60</v>
      </c>
      <c r="AF2" s="32" t="s">
        <v>61</v>
      </c>
      <c r="AG2" s="21" t="s">
        <v>62</v>
      </c>
      <c r="AH2" s="22" t="s">
        <v>21</v>
      </c>
      <c r="AI2" s="35" t="s">
        <v>43</v>
      </c>
      <c r="AJ2" s="17" t="s">
        <v>44</v>
      </c>
      <c r="AK2" s="17" t="s">
        <v>22</v>
      </c>
      <c r="AL2" s="36" t="s">
        <v>23</v>
      </c>
      <c r="AM2" s="2"/>
      <c r="AN2" s="2"/>
      <c r="AO2" s="2"/>
      <c r="AP2" s="2"/>
      <c r="AQ2" s="3"/>
      <c r="AR2" s="2"/>
      <c r="AS2" s="4"/>
      <c r="AT2" s="4"/>
      <c r="AU2" s="4"/>
      <c r="AV2" s="4"/>
      <c r="AW2" s="4"/>
      <c r="AX2" s="2"/>
      <c r="AY2" s="4"/>
    </row>
    <row r="3" spans="1:51">
      <c r="A3" s="1" t="s">
        <v>103</v>
      </c>
      <c r="B3" s="25">
        <v>43018</v>
      </c>
      <c r="C3" s="25">
        <v>43014</v>
      </c>
      <c r="D3" s="25">
        <v>43039</v>
      </c>
      <c r="E3" s="1" t="s">
        <v>67</v>
      </c>
      <c r="F3" s="1" t="s">
        <v>104</v>
      </c>
      <c r="H3" s="1" t="s">
        <v>105</v>
      </c>
      <c r="L3" s="1" t="s">
        <v>106</v>
      </c>
      <c r="Q3" s="31">
        <v>232488</v>
      </c>
      <c r="T3" s="1">
        <v>75</v>
      </c>
      <c r="U3" s="28">
        <f>T3/AF3</f>
        <v>3.2799503196858244E-4</v>
      </c>
      <c r="AB3" s="31">
        <v>232488</v>
      </c>
      <c r="AF3" s="31">
        <v>228662</v>
      </c>
      <c r="AG3" s="28">
        <f>AF3/Q3</f>
        <v>0.98354323664017063</v>
      </c>
      <c r="AI3" s="26">
        <v>27.05</v>
      </c>
      <c r="AL3" s="26">
        <f>AF3*AI3/1000</f>
        <v>6185.3071000000009</v>
      </c>
    </row>
    <row r="4" spans="1:51">
      <c r="A4" s="1" t="s">
        <v>103</v>
      </c>
      <c r="B4" s="25">
        <v>43019</v>
      </c>
      <c r="C4" s="25">
        <v>43014</v>
      </c>
      <c r="D4" s="25">
        <v>43039</v>
      </c>
      <c r="E4" s="1" t="s">
        <v>67</v>
      </c>
      <c r="F4" s="1" t="s">
        <v>104</v>
      </c>
      <c r="H4" s="1" t="s">
        <v>105</v>
      </c>
      <c r="L4" s="1" t="s">
        <v>106</v>
      </c>
      <c r="Q4" s="31">
        <v>33774</v>
      </c>
      <c r="T4" s="1">
        <v>20</v>
      </c>
      <c r="U4" s="28">
        <f>T4/AF4</f>
        <v>6.0257298665300832E-4</v>
      </c>
      <c r="AB4" s="31">
        <v>33774</v>
      </c>
      <c r="AF4" s="31">
        <v>33191</v>
      </c>
      <c r="AG4" s="28">
        <f t="shared" ref="AG4:AG7" si="0">AF4/Q4</f>
        <v>0.98273820098300468</v>
      </c>
      <c r="AI4" s="26">
        <v>27.05</v>
      </c>
      <c r="AL4" s="26">
        <f t="shared" ref="AL4:AL8" si="1">AF4*AI4/1000</f>
        <v>897.81655000000001</v>
      </c>
    </row>
    <row r="5" spans="1:51">
      <c r="A5" s="1" t="s">
        <v>103</v>
      </c>
      <c r="B5" s="25">
        <v>43020</v>
      </c>
      <c r="C5" s="25">
        <v>43014</v>
      </c>
      <c r="D5" s="25">
        <v>43039</v>
      </c>
      <c r="E5" s="1" t="s">
        <v>67</v>
      </c>
      <c r="F5" s="1" t="s">
        <v>104</v>
      </c>
      <c r="H5" s="1" t="s">
        <v>105</v>
      </c>
      <c r="L5" s="1" t="s">
        <v>106</v>
      </c>
      <c r="Q5" s="31">
        <v>30116</v>
      </c>
      <c r="T5" s="1">
        <v>13</v>
      </c>
      <c r="U5" s="28">
        <f t="shared" ref="U5:U14" si="2">T5/AF5</f>
        <v>4.4187627464309994E-4</v>
      </c>
      <c r="AB5" s="31">
        <v>30116</v>
      </c>
      <c r="AF5" s="31">
        <v>29420</v>
      </c>
      <c r="AG5" s="28">
        <f t="shared" si="0"/>
        <v>0.97688936113693714</v>
      </c>
      <c r="AI5" s="26">
        <v>27.05</v>
      </c>
      <c r="AL5" s="26">
        <f t="shared" si="1"/>
        <v>795.81100000000004</v>
      </c>
    </row>
    <row r="6" spans="1:51">
      <c r="A6" s="1" t="s">
        <v>103</v>
      </c>
      <c r="B6" s="25">
        <v>43021</v>
      </c>
      <c r="C6" s="25">
        <v>43014</v>
      </c>
      <c r="D6" s="25">
        <v>43039</v>
      </c>
      <c r="E6" s="1" t="s">
        <v>67</v>
      </c>
      <c r="F6" s="1" t="s">
        <v>104</v>
      </c>
      <c r="H6" s="1" t="s">
        <v>105</v>
      </c>
      <c r="L6" s="1" t="s">
        <v>106</v>
      </c>
      <c r="Q6" s="31">
        <v>35462</v>
      </c>
      <c r="T6" s="1">
        <v>22</v>
      </c>
      <c r="U6" s="28">
        <f t="shared" si="2"/>
        <v>6.2975897406538045E-4</v>
      </c>
      <c r="AB6" s="31">
        <v>35462</v>
      </c>
      <c r="AF6" s="31">
        <v>34934</v>
      </c>
      <c r="AG6" s="28">
        <f t="shared" si="0"/>
        <v>0.98511082285263096</v>
      </c>
      <c r="AI6" s="26">
        <v>27.05</v>
      </c>
      <c r="AL6" s="26">
        <f t="shared" si="1"/>
        <v>944.96470000000011</v>
      </c>
    </row>
    <row r="7" spans="1:51">
      <c r="A7" s="1" t="s">
        <v>103</v>
      </c>
      <c r="B7" s="25">
        <v>43022</v>
      </c>
      <c r="C7" s="25">
        <v>43014</v>
      </c>
      <c r="D7" s="25">
        <v>43039</v>
      </c>
      <c r="E7" s="1" t="s">
        <v>67</v>
      </c>
      <c r="F7" s="1" t="s">
        <v>104</v>
      </c>
      <c r="H7" s="1" t="s">
        <v>105</v>
      </c>
      <c r="L7" s="1" t="s">
        <v>106</v>
      </c>
      <c r="Q7" s="31">
        <v>58824</v>
      </c>
      <c r="T7" s="1">
        <v>39</v>
      </c>
      <c r="U7" s="28">
        <f t="shared" si="2"/>
        <v>6.8310796608981998E-4</v>
      </c>
      <c r="AB7" s="31">
        <v>58824</v>
      </c>
      <c r="AF7" s="31">
        <v>57092</v>
      </c>
      <c r="AG7" s="28">
        <f t="shared" si="0"/>
        <v>0.97055623555011561</v>
      </c>
      <c r="AI7" s="26">
        <v>27.05</v>
      </c>
      <c r="AL7" s="26">
        <f t="shared" si="1"/>
        <v>1544.3386</v>
      </c>
    </row>
    <row r="8" spans="1:51">
      <c r="A8" s="1" t="s">
        <v>103</v>
      </c>
      <c r="B8" s="25">
        <v>43023</v>
      </c>
      <c r="C8" s="25">
        <v>43014</v>
      </c>
      <c r="D8" s="25">
        <v>43039</v>
      </c>
      <c r="E8" s="1" t="s">
        <v>67</v>
      </c>
      <c r="F8" s="1" t="s">
        <v>104</v>
      </c>
      <c r="H8" s="1" t="s">
        <v>105</v>
      </c>
      <c r="L8" s="1" t="s">
        <v>106</v>
      </c>
      <c r="Q8" s="31">
        <v>40979</v>
      </c>
      <c r="T8" s="1">
        <v>53</v>
      </c>
      <c r="U8" s="28">
        <f t="shared" si="2"/>
        <v>1.3266251157668144E-3</v>
      </c>
      <c r="AB8" s="31">
        <v>40979</v>
      </c>
      <c r="AF8" s="31">
        <v>39951</v>
      </c>
      <c r="AG8" s="28">
        <f>AF8/Q8</f>
        <v>0.97491398033138921</v>
      </c>
      <c r="AI8" s="26">
        <v>27.05</v>
      </c>
      <c r="AL8" s="26">
        <f t="shared" si="1"/>
        <v>1080.67455</v>
      </c>
    </row>
    <row r="9" spans="1:51">
      <c r="A9" s="1" t="s">
        <v>103</v>
      </c>
      <c r="B9" s="25">
        <v>43024</v>
      </c>
      <c r="C9" s="25">
        <v>43014</v>
      </c>
      <c r="D9" s="25">
        <v>43039</v>
      </c>
      <c r="E9" s="1" t="s">
        <v>67</v>
      </c>
      <c r="F9" s="1" t="s">
        <v>104</v>
      </c>
      <c r="H9" s="1" t="s">
        <v>105</v>
      </c>
      <c r="L9" s="1" t="s">
        <v>106</v>
      </c>
      <c r="Q9" s="31">
        <v>24909</v>
      </c>
      <c r="T9" s="1">
        <v>26</v>
      </c>
      <c r="U9" s="28">
        <f>T9/AF9</f>
        <v>1.0718113612004287E-3</v>
      </c>
      <c r="AB9" s="31">
        <v>24909</v>
      </c>
      <c r="AF9" s="31">
        <v>24258</v>
      </c>
      <c r="AG9" s="28">
        <f t="shared" ref="AG9:AG70" si="3">AF9/Q9</f>
        <v>0.97386486811995665</v>
      </c>
      <c r="AI9" s="26">
        <v>27.05</v>
      </c>
      <c r="AL9" s="26">
        <v>656.1789</v>
      </c>
    </row>
    <row r="10" spans="1:51">
      <c r="A10" s="1" t="s">
        <v>103</v>
      </c>
      <c r="B10" s="25">
        <v>43025</v>
      </c>
      <c r="C10" s="25">
        <v>43014</v>
      </c>
      <c r="D10" s="25">
        <v>43039</v>
      </c>
      <c r="E10" s="1" t="s">
        <v>67</v>
      </c>
      <c r="F10" s="1" t="s">
        <v>104</v>
      </c>
      <c r="H10" s="1" t="s">
        <v>105</v>
      </c>
      <c r="L10" s="1" t="s">
        <v>106</v>
      </c>
      <c r="Q10" s="31">
        <v>37675</v>
      </c>
      <c r="T10" s="1">
        <v>20</v>
      </c>
      <c r="U10" s="28">
        <f t="shared" si="2"/>
        <v>5.3925798101811908E-4</v>
      </c>
      <c r="AB10" s="31">
        <v>37675</v>
      </c>
      <c r="AF10" s="31">
        <v>37088</v>
      </c>
      <c r="AG10" s="28">
        <f t="shared" si="3"/>
        <v>0.98441937624419373</v>
      </c>
      <c r="AI10" s="26">
        <v>27.05</v>
      </c>
      <c r="AL10" s="26">
        <v>1003.2304</v>
      </c>
    </row>
    <row r="11" spans="1:51">
      <c r="A11" s="1" t="s">
        <v>103</v>
      </c>
      <c r="B11" s="25">
        <v>43026</v>
      </c>
      <c r="C11" s="25">
        <v>43014</v>
      </c>
      <c r="D11" s="25">
        <v>43039</v>
      </c>
      <c r="E11" s="1" t="s">
        <v>67</v>
      </c>
      <c r="F11" s="1" t="s">
        <v>104</v>
      </c>
      <c r="H11" s="1" t="s">
        <v>105</v>
      </c>
      <c r="L11" s="1" t="s">
        <v>106</v>
      </c>
      <c r="Q11" s="31">
        <v>34947</v>
      </c>
      <c r="T11" s="1">
        <v>13</v>
      </c>
      <c r="U11" s="28">
        <f t="shared" si="2"/>
        <v>3.7793993662237985E-4</v>
      </c>
      <c r="AB11" s="31">
        <v>34947</v>
      </c>
      <c r="AF11" s="31">
        <v>34397</v>
      </c>
      <c r="AG11" s="28">
        <f t="shared" si="3"/>
        <v>0.98426188227887945</v>
      </c>
      <c r="AI11" s="26">
        <v>27.05</v>
      </c>
      <c r="AL11" s="26">
        <v>930.43885</v>
      </c>
    </row>
    <row r="12" spans="1:51">
      <c r="A12" s="1" t="s">
        <v>103</v>
      </c>
      <c r="B12" s="25">
        <v>43027</v>
      </c>
      <c r="C12" s="25">
        <v>43014</v>
      </c>
      <c r="D12" s="25">
        <v>43039</v>
      </c>
      <c r="E12" s="1" t="s">
        <v>67</v>
      </c>
      <c r="F12" s="1" t="s">
        <v>104</v>
      </c>
      <c r="H12" s="1" t="s">
        <v>105</v>
      </c>
      <c r="L12" s="1" t="s">
        <v>106</v>
      </c>
      <c r="Q12" s="31">
        <v>36464</v>
      </c>
      <c r="T12" s="1">
        <v>20</v>
      </c>
      <c r="U12" s="28">
        <f t="shared" si="2"/>
        <v>5.5922156358349177E-4</v>
      </c>
      <c r="AB12" s="31">
        <v>36464</v>
      </c>
      <c r="AF12" s="31">
        <v>35764</v>
      </c>
      <c r="AG12" s="28">
        <f t="shared" si="3"/>
        <v>0.98080298376480912</v>
      </c>
      <c r="AI12" s="26">
        <v>27.05</v>
      </c>
      <c r="AL12" s="26">
        <v>967.41620000000012</v>
      </c>
    </row>
    <row r="13" spans="1:51">
      <c r="A13" s="1" t="s">
        <v>103</v>
      </c>
      <c r="B13" s="25">
        <v>43028</v>
      </c>
      <c r="C13" s="25">
        <v>43014</v>
      </c>
      <c r="D13" s="25">
        <v>43039</v>
      </c>
      <c r="E13" s="1" t="s">
        <v>67</v>
      </c>
      <c r="F13" s="1" t="s">
        <v>104</v>
      </c>
      <c r="H13" s="1" t="s">
        <v>105</v>
      </c>
      <c r="L13" s="1" t="s">
        <v>106</v>
      </c>
      <c r="Q13" s="31">
        <v>35599</v>
      </c>
      <c r="T13" s="1">
        <v>33</v>
      </c>
      <c r="U13" s="28">
        <f t="shared" si="2"/>
        <v>9.4488188976377954E-4</v>
      </c>
      <c r="AB13" s="31">
        <v>35599</v>
      </c>
      <c r="AF13" s="31">
        <v>34925</v>
      </c>
      <c r="AG13" s="28">
        <f t="shared" si="3"/>
        <v>0.9810668839012332</v>
      </c>
      <c r="AI13" s="26">
        <v>27.05</v>
      </c>
      <c r="AL13" s="26">
        <v>944.72125000000005</v>
      </c>
    </row>
    <row r="14" spans="1:51">
      <c r="A14" s="1" t="s">
        <v>103</v>
      </c>
      <c r="B14" s="25">
        <v>43029</v>
      </c>
      <c r="C14" s="25">
        <v>43014</v>
      </c>
      <c r="D14" s="25">
        <v>43039</v>
      </c>
      <c r="E14" s="1" t="s">
        <v>67</v>
      </c>
      <c r="F14" s="1" t="s">
        <v>104</v>
      </c>
      <c r="H14" s="1" t="s">
        <v>105</v>
      </c>
      <c r="L14" s="1" t="s">
        <v>106</v>
      </c>
      <c r="Q14" s="31">
        <v>37695</v>
      </c>
      <c r="T14" s="1">
        <v>31</v>
      </c>
      <c r="U14" s="28">
        <f t="shared" si="2"/>
        <v>8.3733996002376967E-4</v>
      </c>
      <c r="AB14" s="31">
        <v>37695</v>
      </c>
      <c r="AF14" s="31">
        <v>37022</v>
      </c>
      <c r="AG14" s="28">
        <f t="shared" si="3"/>
        <v>0.98214617323252418</v>
      </c>
      <c r="AI14" s="26">
        <v>27.05</v>
      </c>
      <c r="AL14" s="26">
        <v>1001.4451</v>
      </c>
    </row>
    <row r="15" spans="1:51">
      <c r="A15" s="1" t="s">
        <v>103</v>
      </c>
      <c r="B15" s="25">
        <v>43030</v>
      </c>
      <c r="C15" s="25">
        <v>43014</v>
      </c>
      <c r="D15" s="25">
        <v>43039</v>
      </c>
      <c r="E15" s="1" t="s">
        <v>67</v>
      </c>
      <c r="F15" s="1" t="s">
        <v>104</v>
      </c>
      <c r="H15" s="1" t="s">
        <v>105</v>
      </c>
      <c r="L15" s="1" t="s">
        <v>106</v>
      </c>
      <c r="Q15" s="31">
        <v>36921</v>
      </c>
      <c r="T15" s="1">
        <v>18</v>
      </c>
      <c r="U15" s="28">
        <f>T15/AF15</f>
        <v>4.9731999778968895E-4</v>
      </c>
      <c r="AB15" s="31">
        <v>36921</v>
      </c>
      <c r="AF15" s="31">
        <v>36194</v>
      </c>
      <c r="AG15" s="28">
        <f t="shared" si="3"/>
        <v>0.98030930906530156</v>
      </c>
      <c r="AI15" s="26">
        <v>27.05</v>
      </c>
      <c r="AL15" s="26">
        <v>979.04769999999996</v>
      </c>
    </row>
    <row r="16" spans="1:51">
      <c r="A16" s="1" t="s">
        <v>103</v>
      </c>
      <c r="B16" s="25">
        <v>43031</v>
      </c>
      <c r="C16" s="25">
        <v>43014</v>
      </c>
      <c r="D16" s="25">
        <v>43039</v>
      </c>
      <c r="E16" s="1" t="s">
        <v>67</v>
      </c>
      <c r="F16" s="1" t="s">
        <v>104</v>
      </c>
      <c r="H16" s="1" t="s">
        <v>105</v>
      </c>
      <c r="L16" s="1" t="s">
        <v>106</v>
      </c>
      <c r="Q16" s="31">
        <v>29194</v>
      </c>
      <c r="T16" s="1">
        <v>26</v>
      </c>
      <c r="U16" s="28">
        <f t="shared" ref="U16:U71" si="4">T16/AF16</f>
        <v>9.0861436309627817E-4</v>
      </c>
      <c r="AB16" s="31">
        <v>29194</v>
      </c>
      <c r="AF16" s="31">
        <v>28615</v>
      </c>
      <c r="AG16" s="28">
        <f>AF16/Q16</f>
        <v>0.98016715763513051</v>
      </c>
      <c r="AI16" s="26">
        <v>27.05</v>
      </c>
      <c r="AL16" s="26">
        <v>774.03575000000001</v>
      </c>
    </row>
    <row r="17" spans="1:38">
      <c r="A17" s="1" t="s">
        <v>103</v>
      </c>
      <c r="B17" s="25">
        <v>43032</v>
      </c>
      <c r="C17" s="25">
        <v>43014</v>
      </c>
      <c r="D17" s="25">
        <v>43039</v>
      </c>
      <c r="E17" s="1" t="s">
        <v>67</v>
      </c>
      <c r="F17" s="1" t="s">
        <v>104</v>
      </c>
      <c r="H17" s="1" t="s">
        <v>105</v>
      </c>
      <c r="L17" s="1" t="s">
        <v>106</v>
      </c>
      <c r="Q17" s="31">
        <v>35171</v>
      </c>
      <c r="T17" s="1">
        <v>27</v>
      </c>
      <c r="U17" s="28">
        <f t="shared" si="4"/>
        <v>7.8082072934439976E-4</v>
      </c>
      <c r="AB17" s="31">
        <v>35171</v>
      </c>
      <c r="AF17" s="31">
        <v>34579</v>
      </c>
      <c r="AG17" s="28">
        <f t="shared" si="3"/>
        <v>0.98316795086861331</v>
      </c>
      <c r="AI17" s="26">
        <v>27.05</v>
      </c>
      <c r="AL17" s="26">
        <v>935.36195000000009</v>
      </c>
    </row>
    <row r="18" spans="1:38">
      <c r="A18" s="1" t="s">
        <v>103</v>
      </c>
      <c r="B18" s="25">
        <v>43033</v>
      </c>
      <c r="C18" s="25">
        <v>43014</v>
      </c>
      <c r="D18" s="25">
        <v>43039</v>
      </c>
      <c r="E18" s="1" t="s">
        <v>67</v>
      </c>
      <c r="F18" s="1" t="s">
        <v>104</v>
      </c>
      <c r="H18" s="1" t="s">
        <v>105</v>
      </c>
      <c r="L18" s="1" t="s">
        <v>106</v>
      </c>
      <c r="Q18" s="31">
        <v>43121</v>
      </c>
      <c r="T18" s="1">
        <v>18</v>
      </c>
      <c r="U18" s="28">
        <f t="shared" si="4"/>
        <v>4.2531071310429564E-4</v>
      </c>
      <c r="AB18" s="31">
        <v>43121</v>
      </c>
      <c r="AF18" s="31">
        <v>42322</v>
      </c>
      <c r="AG18" s="28">
        <f t="shared" si="3"/>
        <v>0.98147074511259014</v>
      </c>
      <c r="AI18" s="26">
        <v>27.05</v>
      </c>
      <c r="AL18" s="26">
        <v>1144.8101000000001</v>
      </c>
    </row>
    <row r="19" spans="1:38">
      <c r="A19" s="1" t="s">
        <v>103</v>
      </c>
      <c r="B19" s="25">
        <v>43034</v>
      </c>
      <c r="C19" s="25">
        <v>43014</v>
      </c>
      <c r="D19" s="25">
        <v>43039</v>
      </c>
      <c r="E19" s="1" t="s">
        <v>67</v>
      </c>
      <c r="F19" s="1" t="s">
        <v>104</v>
      </c>
      <c r="H19" s="1" t="s">
        <v>105</v>
      </c>
      <c r="L19" s="1" t="s">
        <v>106</v>
      </c>
      <c r="Q19" s="31">
        <v>45137</v>
      </c>
      <c r="T19" s="1">
        <v>22</v>
      </c>
      <c r="U19" s="28">
        <f t="shared" si="4"/>
        <v>4.9576347575265914E-4</v>
      </c>
      <c r="AB19" s="31">
        <v>45137</v>
      </c>
      <c r="AF19" s="31">
        <v>44376</v>
      </c>
      <c r="AG19" s="28">
        <f t="shared" si="3"/>
        <v>0.98314021755987324</v>
      </c>
      <c r="AI19" s="26">
        <v>27.05</v>
      </c>
      <c r="AL19" s="26">
        <v>1200.3708000000001</v>
      </c>
    </row>
    <row r="20" spans="1:38">
      <c r="A20" s="1" t="s">
        <v>103</v>
      </c>
      <c r="B20" s="25">
        <v>43035</v>
      </c>
      <c r="C20" s="25">
        <v>43014</v>
      </c>
      <c r="D20" s="25">
        <v>43039</v>
      </c>
      <c r="E20" s="1" t="s">
        <v>67</v>
      </c>
      <c r="F20" s="1" t="s">
        <v>104</v>
      </c>
      <c r="H20" s="1" t="s">
        <v>105</v>
      </c>
      <c r="L20" s="1" t="s">
        <v>106</v>
      </c>
      <c r="Q20" s="31">
        <v>39213</v>
      </c>
      <c r="T20" s="1">
        <v>26</v>
      </c>
      <c r="U20" s="28">
        <f t="shared" si="4"/>
        <v>6.7343555739743063E-4</v>
      </c>
      <c r="AB20" s="31">
        <v>39213</v>
      </c>
      <c r="AF20" s="31">
        <v>38608</v>
      </c>
      <c r="AG20" s="28">
        <f t="shared" si="3"/>
        <v>0.98457144314385536</v>
      </c>
      <c r="AI20" s="26">
        <v>27.05</v>
      </c>
      <c r="AL20" s="26">
        <v>1044.3464000000001</v>
      </c>
    </row>
    <row r="21" spans="1:38">
      <c r="A21" s="1" t="s">
        <v>103</v>
      </c>
      <c r="B21" s="25">
        <v>43036</v>
      </c>
      <c r="C21" s="25">
        <v>43014</v>
      </c>
      <c r="D21" s="25">
        <v>43039</v>
      </c>
      <c r="E21" s="1" t="s">
        <v>67</v>
      </c>
      <c r="F21" s="1" t="s">
        <v>104</v>
      </c>
      <c r="H21" s="1" t="s">
        <v>105</v>
      </c>
      <c r="L21" s="1" t="s">
        <v>106</v>
      </c>
      <c r="Q21" s="31">
        <v>21225</v>
      </c>
      <c r="T21" s="1">
        <v>9</v>
      </c>
      <c r="U21" s="28">
        <f t="shared" si="4"/>
        <v>4.3076628535873259E-4</v>
      </c>
      <c r="AB21" s="31">
        <v>21225</v>
      </c>
      <c r="AF21" s="31">
        <v>20893</v>
      </c>
      <c r="AG21" s="28">
        <f t="shared" si="3"/>
        <v>0.98435806831566552</v>
      </c>
      <c r="AI21" s="26">
        <v>27.05</v>
      </c>
      <c r="AL21" s="26">
        <v>565.15565000000004</v>
      </c>
    </row>
    <row r="22" spans="1:38">
      <c r="A22" s="1" t="s">
        <v>103</v>
      </c>
      <c r="B22" s="25">
        <v>43037</v>
      </c>
      <c r="C22" s="25">
        <v>43014</v>
      </c>
      <c r="D22" s="25">
        <v>43039</v>
      </c>
      <c r="E22" s="1" t="s">
        <v>67</v>
      </c>
      <c r="F22" s="1" t="s">
        <v>104</v>
      </c>
      <c r="H22" s="1" t="s">
        <v>105</v>
      </c>
      <c r="L22" s="1" t="s">
        <v>106</v>
      </c>
      <c r="Q22" s="31">
        <v>22502</v>
      </c>
      <c r="T22" s="1">
        <v>13</v>
      </c>
      <c r="U22" s="28">
        <f t="shared" si="4"/>
        <v>5.8791606367583214E-4</v>
      </c>
      <c r="AB22" s="31">
        <v>22502</v>
      </c>
      <c r="AF22" s="31">
        <v>22112</v>
      </c>
      <c r="AG22" s="28">
        <f t="shared" si="3"/>
        <v>0.98266820727046489</v>
      </c>
      <c r="AI22" s="26">
        <v>27.05</v>
      </c>
      <c r="AL22" s="26">
        <f>AF22*AI22/1000</f>
        <v>598.12959999999998</v>
      </c>
    </row>
    <row r="23" spans="1:38">
      <c r="A23" s="1" t="s">
        <v>103</v>
      </c>
      <c r="B23" s="25">
        <v>43038</v>
      </c>
      <c r="C23" s="25">
        <v>43014</v>
      </c>
      <c r="D23" s="25">
        <v>43039</v>
      </c>
      <c r="E23" s="1" t="s">
        <v>67</v>
      </c>
      <c r="F23" s="1" t="s">
        <v>104</v>
      </c>
      <c r="H23" s="1" t="s">
        <v>105</v>
      </c>
      <c r="L23" s="1" t="s">
        <v>106</v>
      </c>
      <c r="Q23" s="31">
        <v>22092</v>
      </c>
      <c r="T23" s="1">
        <v>22</v>
      </c>
      <c r="U23" s="28">
        <f t="shared" si="4"/>
        <v>1.0159316555068115E-3</v>
      </c>
      <c r="AB23" s="31">
        <v>22092</v>
      </c>
      <c r="AF23" s="31">
        <v>21655</v>
      </c>
      <c r="AG23" s="28">
        <f t="shared" si="3"/>
        <v>0.98021908383125111</v>
      </c>
      <c r="AI23" s="26">
        <v>27.05</v>
      </c>
      <c r="AL23" s="26">
        <f t="shared" ref="AL23" si="5">AF23*AI23/1000</f>
        <v>585.76774999999998</v>
      </c>
    </row>
    <row r="24" spans="1:38">
      <c r="A24" s="1" t="s">
        <v>103</v>
      </c>
      <c r="B24" s="25">
        <v>43039</v>
      </c>
      <c r="C24" s="25">
        <v>43014</v>
      </c>
      <c r="D24" s="25">
        <v>43039</v>
      </c>
      <c r="E24" s="1" t="s">
        <v>67</v>
      </c>
      <c r="F24" s="1" t="s">
        <v>104</v>
      </c>
      <c r="H24" s="1" t="s">
        <v>105</v>
      </c>
      <c r="L24" s="1" t="s">
        <v>106</v>
      </c>
      <c r="Q24" s="31">
        <v>22028</v>
      </c>
      <c r="T24" s="1">
        <v>4</v>
      </c>
      <c r="U24" s="28">
        <f t="shared" si="4"/>
        <v>1.8379818958783257E-4</v>
      </c>
      <c r="AB24" s="31">
        <v>22028</v>
      </c>
      <c r="AF24" s="31">
        <v>21763</v>
      </c>
      <c r="AG24" s="28">
        <f t="shared" si="3"/>
        <v>0.98796985654621394</v>
      </c>
      <c r="AI24" s="26">
        <v>27.05</v>
      </c>
      <c r="AL24" s="26">
        <f>AF24*AI24/1000</f>
        <v>588.68915000000004</v>
      </c>
    </row>
    <row r="25" spans="1:38">
      <c r="A25" s="1" t="s">
        <v>103</v>
      </c>
      <c r="B25" s="25">
        <v>43040</v>
      </c>
      <c r="C25" s="25">
        <v>43040</v>
      </c>
      <c r="D25" s="25">
        <v>43100</v>
      </c>
      <c r="E25" s="1" t="s">
        <v>67</v>
      </c>
      <c r="F25" s="1" t="s">
        <v>104</v>
      </c>
      <c r="H25" s="1" t="s">
        <v>105</v>
      </c>
      <c r="L25" s="1" t="s">
        <v>106</v>
      </c>
      <c r="Q25" s="31">
        <v>48155</v>
      </c>
      <c r="T25" s="1">
        <v>24</v>
      </c>
      <c r="U25" s="28">
        <f t="shared" si="4"/>
        <v>5.0541212146737989E-4</v>
      </c>
      <c r="AB25" s="31">
        <v>48155</v>
      </c>
      <c r="AF25" s="31">
        <v>47486</v>
      </c>
      <c r="AG25" s="28">
        <f t="shared" si="3"/>
        <v>0.98610736164468904</v>
      </c>
      <c r="AI25" s="26">
        <v>27.05</v>
      </c>
      <c r="AL25" s="26">
        <f t="shared" ref="AL25:AL88" si="6">AF25*AI25/1000</f>
        <v>1284.4963</v>
      </c>
    </row>
    <row r="26" spans="1:38">
      <c r="A26" s="1" t="s">
        <v>103</v>
      </c>
      <c r="B26" s="25">
        <v>43041</v>
      </c>
      <c r="C26" s="25">
        <v>43040</v>
      </c>
      <c r="D26" s="25">
        <v>43100</v>
      </c>
      <c r="E26" s="1" t="s">
        <v>67</v>
      </c>
      <c r="F26" s="1" t="s">
        <v>104</v>
      </c>
      <c r="H26" s="1" t="s">
        <v>105</v>
      </c>
      <c r="L26" s="1" t="s">
        <v>106</v>
      </c>
      <c r="Q26" s="31">
        <v>48548</v>
      </c>
      <c r="T26" s="1">
        <v>20</v>
      </c>
      <c r="U26" s="28">
        <f t="shared" si="4"/>
        <v>4.1788549937317178E-4</v>
      </c>
      <c r="AB26" s="31">
        <v>48548</v>
      </c>
      <c r="AF26" s="31">
        <v>47860</v>
      </c>
      <c r="AG26" s="28">
        <f t="shared" si="3"/>
        <v>0.98582845843289113</v>
      </c>
      <c r="AI26" s="26">
        <v>27.05</v>
      </c>
      <c r="AL26" s="26">
        <f t="shared" si="6"/>
        <v>1294.6130000000001</v>
      </c>
    </row>
    <row r="27" spans="1:38">
      <c r="A27" s="1" t="s">
        <v>103</v>
      </c>
      <c r="B27" s="25">
        <v>43042</v>
      </c>
      <c r="C27" s="25">
        <v>43040</v>
      </c>
      <c r="D27" s="25">
        <v>43100</v>
      </c>
      <c r="E27" s="1" t="s">
        <v>67</v>
      </c>
      <c r="F27" s="1" t="s">
        <v>104</v>
      </c>
      <c r="H27" s="1" t="s">
        <v>105</v>
      </c>
      <c r="L27" s="1" t="s">
        <v>106</v>
      </c>
      <c r="Q27" s="31">
        <v>55206</v>
      </c>
      <c r="T27" s="1">
        <v>27</v>
      </c>
      <c r="U27" s="28">
        <f t="shared" si="4"/>
        <v>4.957403055229142E-4</v>
      </c>
      <c r="AB27" s="31">
        <v>55206</v>
      </c>
      <c r="AF27" s="31">
        <v>54464</v>
      </c>
      <c r="AG27" s="28">
        <f t="shared" si="3"/>
        <v>0.98655943194580298</v>
      </c>
      <c r="AI27" s="26">
        <v>27.05</v>
      </c>
      <c r="AL27" s="26">
        <f t="shared" si="6"/>
        <v>1473.2511999999999</v>
      </c>
    </row>
    <row r="28" spans="1:38">
      <c r="A28" s="1" t="s">
        <v>103</v>
      </c>
      <c r="B28" s="25">
        <v>43043</v>
      </c>
      <c r="C28" s="25">
        <v>43040</v>
      </c>
      <c r="D28" s="25">
        <v>43100</v>
      </c>
      <c r="E28" s="1" t="s">
        <v>67</v>
      </c>
      <c r="F28" s="1" t="s">
        <v>104</v>
      </c>
      <c r="H28" s="1" t="s">
        <v>105</v>
      </c>
      <c r="L28" s="1" t="s">
        <v>106</v>
      </c>
      <c r="Q28" s="31">
        <v>34939</v>
      </c>
      <c r="T28" s="1">
        <v>16</v>
      </c>
      <c r="U28" s="28">
        <f t="shared" si="4"/>
        <v>4.6647230320699711E-4</v>
      </c>
      <c r="AB28" s="31">
        <v>34939</v>
      </c>
      <c r="AF28" s="31">
        <v>34300</v>
      </c>
      <c r="AG28" s="28">
        <f t="shared" si="3"/>
        <v>0.98171098199719509</v>
      </c>
      <c r="AI28" s="26">
        <v>27.05</v>
      </c>
      <c r="AL28" s="26">
        <f t="shared" si="6"/>
        <v>927.81500000000005</v>
      </c>
    </row>
    <row r="29" spans="1:38">
      <c r="A29" s="1" t="s">
        <v>103</v>
      </c>
      <c r="B29" s="25">
        <v>43044</v>
      </c>
      <c r="C29" s="25">
        <v>43040</v>
      </c>
      <c r="D29" s="25">
        <v>43100</v>
      </c>
      <c r="E29" s="1" t="s">
        <v>67</v>
      </c>
      <c r="F29" s="1" t="s">
        <v>104</v>
      </c>
      <c r="H29" s="1" t="s">
        <v>105</v>
      </c>
      <c r="L29" s="1" t="s">
        <v>106</v>
      </c>
      <c r="Q29" s="31">
        <v>46339</v>
      </c>
      <c r="T29" s="1">
        <v>20</v>
      </c>
      <c r="U29" s="28">
        <f t="shared" si="4"/>
        <v>4.3753144757279432E-4</v>
      </c>
      <c r="AB29" s="31">
        <v>46339</v>
      </c>
      <c r="AF29" s="31">
        <v>45711</v>
      </c>
      <c r="AG29" s="28">
        <f t="shared" si="3"/>
        <v>0.98644770064092879</v>
      </c>
      <c r="AI29" s="26">
        <v>27.05</v>
      </c>
      <c r="AL29" s="26">
        <f t="shared" si="6"/>
        <v>1236.4825499999999</v>
      </c>
    </row>
    <row r="30" spans="1:38">
      <c r="A30" s="1" t="s">
        <v>103</v>
      </c>
      <c r="B30" s="49">
        <v>43045</v>
      </c>
      <c r="C30" s="25">
        <v>43040</v>
      </c>
      <c r="D30" s="25">
        <v>43100</v>
      </c>
      <c r="E30" s="1" t="s">
        <v>67</v>
      </c>
      <c r="F30" s="1" t="s">
        <v>104</v>
      </c>
      <c r="H30" s="1" t="s">
        <v>105</v>
      </c>
      <c r="L30" s="1" t="s">
        <v>106</v>
      </c>
      <c r="Q30" s="50">
        <v>33926</v>
      </c>
      <c r="T30" s="1">
        <v>28</v>
      </c>
      <c r="U30" s="28">
        <f t="shared" si="4"/>
        <v>8.3764621413827151E-4</v>
      </c>
      <c r="AB30" s="50">
        <v>33926</v>
      </c>
      <c r="AF30" s="50">
        <v>33427</v>
      </c>
      <c r="AG30" s="28">
        <f t="shared" si="3"/>
        <v>0.98529151683074923</v>
      </c>
      <c r="AI30" s="26">
        <v>27.05</v>
      </c>
      <c r="AL30" s="26">
        <f t="shared" si="6"/>
        <v>904.20034999999996</v>
      </c>
    </row>
    <row r="31" spans="1:38">
      <c r="A31" s="1" t="s">
        <v>103</v>
      </c>
      <c r="B31" s="49">
        <v>43045</v>
      </c>
      <c r="C31" s="25">
        <v>43040</v>
      </c>
      <c r="D31" s="25">
        <v>43100</v>
      </c>
      <c r="E31" s="1" t="s">
        <v>67</v>
      </c>
      <c r="F31" s="1" t="s">
        <v>104</v>
      </c>
      <c r="H31" s="1" t="s">
        <v>116</v>
      </c>
      <c r="L31" s="1" t="s">
        <v>122</v>
      </c>
      <c r="Q31" s="50">
        <v>1362</v>
      </c>
      <c r="T31" s="1">
        <v>0</v>
      </c>
      <c r="U31" s="28">
        <f t="shared" si="4"/>
        <v>0</v>
      </c>
      <c r="AB31" s="50">
        <v>1362</v>
      </c>
      <c r="AF31" s="50">
        <v>1330</v>
      </c>
      <c r="AG31" s="28">
        <f t="shared" si="3"/>
        <v>0.97650513950073425</v>
      </c>
      <c r="AI31" s="26">
        <v>27.05</v>
      </c>
      <c r="AL31" s="26">
        <f t="shared" si="6"/>
        <v>35.976500000000001</v>
      </c>
    </row>
    <row r="32" spans="1:38">
      <c r="A32" s="1" t="s">
        <v>103</v>
      </c>
      <c r="B32" s="49">
        <v>43046</v>
      </c>
      <c r="C32" s="25">
        <v>43040</v>
      </c>
      <c r="D32" s="25">
        <v>43100</v>
      </c>
      <c r="E32" s="1" t="s">
        <v>67</v>
      </c>
      <c r="F32" s="1" t="s">
        <v>104</v>
      </c>
      <c r="H32" s="1" t="s">
        <v>116</v>
      </c>
      <c r="L32" s="1" t="s">
        <v>122</v>
      </c>
      <c r="Q32" s="50">
        <v>4785</v>
      </c>
      <c r="T32" s="1">
        <v>1</v>
      </c>
      <c r="U32" s="28">
        <f t="shared" si="4"/>
        <v>2.1181952976064393E-4</v>
      </c>
      <c r="AB32" s="50">
        <v>4785</v>
      </c>
      <c r="AF32" s="50">
        <v>4721</v>
      </c>
      <c r="AG32" s="28">
        <f t="shared" si="3"/>
        <v>0.98662486938349003</v>
      </c>
      <c r="AI32" s="26">
        <v>27.05</v>
      </c>
      <c r="AL32" s="26">
        <f t="shared" si="6"/>
        <v>127.70305</v>
      </c>
    </row>
    <row r="33" spans="1:38">
      <c r="A33" s="1" t="s">
        <v>103</v>
      </c>
      <c r="B33" s="49">
        <v>43047</v>
      </c>
      <c r="C33" s="25">
        <v>43040</v>
      </c>
      <c r="D33" s="25">
        <v>43100</v>
      </c>
      <c r="E33" s="1" t="s">
        <v>67</v>
      </c>
      <c r="F33" s="1" t="s">
        <v>104</v>
      </c>
      <c r="H33" s="1" t="s">
        <v>116</v>
      </c>
      <c r="L33" s="1" t="s">
        <v>122</v>
      </c>
      <c r="Q33" s="50">
        <v>3298</v>
      </c>
      <c r="T33" s="1">
        <v>4</v>
      </c>
      <c r="U33" s="28">
        <f t="shared" si="4"/>
        <v>1.2368583797155227E-3</v>
      </c>
      <c r="AB33" s="50">
        <v>3298</v>
      </c>
      <c r="AF33" s="50">
        <v>3234</v>
      </c>
      <c r="AG33" s="28">
        <f t="shared" si="3"/>
        <v>0.98059429957550026</v>
      </c>
      <c r="AI33" s="26">
        <v>27.05</v>
      </c>
      <c r="AL33" s="26">
        <f t="shared" si="6"/>
        <v>87.479699999999994</v>
      </c>
    </row>
    <row r="34" spans="1:38">
      <c r="A34" s="1" t="s">
        <v>103</v>
      </c>
      <c r="B34" s="49">
        <v>43048</v>
      </c>
      <c r="C34" s="25">
        <v>43040</v>
      </c>
      <c r="D34" s="25">
        <v>43100</v>
      </c>
      <c r="E34" s="1" t="s">
        <v>67</v>
      </c>
      <c r="F34" s="1" t="s">
        <v>104</v>
      </c>
      <c r="H34" s="1" t="s">
        <v>116</v>
      </c>
      <c r="L34" s="1" t="s">
        <v>122</v>
      </c>
      <c r="Q34" s="50">
        <v>3463</v>
      </c>
      <c r="T34" s="1">
        <v>5</v>
      </c>
      <c r="U34" s="28">
        <f t="shared" si="4"/>
        <v>1.4602803738317756E-3</v>
      </c>
      <c r="AB34" s="50">
        <v>3463</v>
      </c>
      <c r="AF34" s="50">
        <v>3424</v>
      </c>
      <c r="AG34" s="28">
        <f t="shared" si="3"/>
        <v>0.98873808836269128</v>
      </c>
      <c r="AI34" s="26">
        <v>27.05</v>
      </c>
      <c r="AL34" s="26">
        <f t="shared" si="6"/>
        <v>92.619199999999992</v>
      </c>
    </row>
    <row r="35" spans="1:38">
      <c r="A35" s="1" t="s">
        <v>103</v>
      </c>
      <c r="B35" s="49">
        <v>43049</v>
      </c>
      <c r="C35" s="25">
        <v>43040</v>
      </c>
      <c r="D35" s="25">
        <v>43100</v>
      </c>
      <c r="E35" s="1" t="s">
        <v>67</v>
      </c>
      <c r="F35" s="1" t="s">
        <v>104</v>
      </c>
      <c r="H35" s="1" t="s">
        <v>116</v>
      </c>
      <c r="L35" s="1" t="s">
        <v>122</v>
      </c>
      <c r="Q35" s="50">
        <v>4196</v>
      </c>
      <c r="T35" s="1">
        <v>2</v>
      </c>
      <c r="U35" s="28">
        <f t="shared" si="4"/>
        <v>4.8461352071722802E-4</v>
      </c>
      <c r="AB35" s="50">
        <v>4196</v>
      </c>
      <c r="AF35" s="50">
        <v>4127</v>
      </c>
      <c r="AG35" s="28">
        <f t="shared" si="3"/>
        <v>0.98355576739752149</v>
      </c>
      <c r="AI35" s="26">
        <v>27.05</v>
      </c>
      <c r="AL35" s="26">
        <f t="shared" si="6"/>
        <v>111.63535</v>
      </c>
    </row>
    <row r="36" spans="1:38">
      <c r="A36" s="1" t="s">
        <v>103</v>
      </c>
      <c r="B36" s="49">
        <v>43050</v>
      </c>
      <c r="C36" s="25">
        <v>43040</v>
      </c>
      <c r="D36" s="25">
        <v>43100</v>
      </c>
      <c r="E36" s="1" t="s">
        <v>67</v>
      </c>
      <c r="F36" s="1" t="s">
        <v>104</v>
      </c>
      <c r="H36" s="1" t="s">
        <v>116</v>
      </c>
      <c r="L36" s="1" t="s">
        <v>122</v>
      </c>
      <c r="Q36" s="50">
        <v>3951</v>
      </c>
      <c r="T36" s="1">
        <v>0</v>
      </c>
      <c r="U36" s="28">
        <f t="shared" si="4"/>
        <v>0</v>
      </c>
      <c r="AB36" s="50">
        <v>3951</v>
      </c>
      <c r="AF36" s="50">
        <v>3885</v>
      </c>
      <c r="AG36" s="28">
        <f t="shared" si="3"/>
        <v>0.98329536826119968</v>
      </c>
      <c r="AI36" s="26">
        <v>27.05</v>
      </c>
      <c r="AL36" s="26">
        <f t="shared" si="6"/>
        <v>105.08925000000001</v>
      </c>
    </row>
    <row r="37" spans="1:38">
      <c r="A37" s="1" t="s">
        <v>103</v>
      </c>
      <c r="B37" s="49">
        <v>43051</v>
      </c>
      <c r="C37" s="25">
        <v>43040</v>
      </c>
      <c r="D37" s="25">
        <v>43100</v>
      </c>
      <c r="E37" s="1" t="s">
        <v>67</v>
      </c>
      <c r="F37" s="1" t="s">
        <v>104</v>
      </c>
      <c r="H37" s="1" t="s">
        <v>116</v>
      </c>
      <c r="L37" s="1" t="s">
        <v>122</v>
      </c>
      <c r="Q37" s="50">
        <v>3999</v>
      </c>
      <c r="T37" s="1">
        <v>5</v>
      </c>
      <c r="U37" s="28">
        <f t="shared" si="4"/>
        <v>1.2794268167860799E-3</v>
      </c>
      <c r="AB37" s="50">
        <v>3999</v>
      </c>
      <c r="AF37" s="50">
        <v>3908</v>
      </c>
      <c r="AG37" s="28">
        <f t="shared" si="3"/>
        <v>0.97724431107776943</v>
      </c>
      <c r="AI37" s="26">
        <v>27.05</v>
      </c>
      <c r="AL37" s="26">
        <f t="shared" si="6"/>
        <v>105.71140000000001</v>
      </c>
    </row>
    <row r="38" spans="1:38">
      <c r="A38" s="1" t="s">
        <v>103</v>
      </c>
      <c r="B38" s="49">
        <v>43045</v>
      </c>
      <c r="C38" s="25">
        <v>43040</v>
      </c>
      <c r="D38" s="25">
        <v>43100</v>
      </c>
      <c r="E38" s="1" t="s">
        <v>67</v>
      </c>
      <c r="F38" s="1" t="s">
        <v>104</v>
      </c>
      <c r="H38" s="1" t="s">
        <v>117</v>
      </c>
      <c r="L38" s="1" t="s">
        <v>123</v>
      </c>
      <c r="Q38" s="50">
        <v>1323</v>
      </c>
      <c r="T38" s="1">
        <v>0</v>
      </c>
      <c r="U38" s="28">
        <f t="shared" si="4"/>
        <v>0</v>
      </c>
      <c r="AB38" s="50">
        <v>1323</v>
      </c>
      <c r="AF38" s="50">
        <v>1302</v>
      </c>
      <c r="AG38" s="28">
        <f t="shared" si="3"/>
        <v>0.98412698412698407</v>
      </c>
      <c r="AI38" s="26">
        <v>27.05</v>
      </c>
      <c r="AL38" s="26">
        <f t="shared" si="6"/>
        <v>35.219099999999997</v>
      </c>
    </row>
    <row r="39" spans="1:38">
      <c r="A39" s="1" t="s">
        <v>103</v>
      </c>
      <c r="B39" s="49">
        <v>43046</v>
      </c>
      <c r="C39" s="25">
        <v>43040</v>
      </c>
      <c r="D39" s="25">
        <v>43100</v>
      </c>
      <c r="E39" s="1" t="s">
        <v>67</v>
      </c>
      <c r="F39" s="1" t="s">
        <v>104</v>
      </c>
      <c r="H39" s="1" t="s">
        <v>117</v>
      </c>
      <c r="L39" s="1" t="s">
        <v>123</v>
      </c>
      <c r="Q39" s="50">
        <v>4866</v>
      </c>
      <c r="T39" s="1">
        <v>2</v>
      </c>
      <c r="U39" s="28">
        <f t="shared" si="4"/>
        <v>4.1771094402673348E-4</v>
      </c>
      <c r="AB39" s="50">
        <v>4866</v>
      </c>
      <c r="AF39" s="50">
        <v>4788</v>
      </c>
      <c r="AG39" s="28">
        <f t="shared" si="3"/>
        <v>0.98397040690505544</v>
      </c>
      <c r="AI39" s="26">
        <v>27.05</v>
      </c>
      <c r="AL39" s="26">
        <f t="shared" si="6"/>
        <v>129.5154</v>
      </c>
    </row>
    <row r="40" spans="1:38">
      <c r="A40" s="1" t="s">
        <v>103</v>
      </c>
      <c r="B40" s="49">
        <v>43047</v>
      </c>
      <c r="C40" s="25">
        <v>43040</v>
      </c>
      <c r="D40" s="25">
        <v>43100</v>
      </c>
      <c r="E40" s="1" t="s">
        <v>67</v>
      </c>
      <c r="F40" s="1" t="s">
        <v>104</v>
      </c>
      <c r="H40" s="1" t="s">
        <v>117</v>
      </c>
      <c r="L40" s="1" t="s">
        <v>123</v>
      </c>
      <c r="Q40" s="50">
        <v>3082</v>
      </c>
      <c r="T40" s="1">
        <v>1</v>
      </c>
      <c r="U40" s="28">
        <f t="shared" si="4"/>
        <v>3.3123550844650548E-4</v>
      </c>
      <c r="AB40" s="50">
        <v>3082</v>
      </c>
      <c r="AF40" s="50">
        <v>3019</v>
      </c>
      <c r="AG40" s="28">
        <f t="shared" si="3"/>
        <v>0.9795587280986372</v>
      </c>
      <c r="AI40" s="26">
        <v>27.05</v>
      </c>
      <c r="AL40" s="26">
        <f t="shared" si="6"/>
        <v>81.66395</v>
      </c>
    </row>
    <row r="41" spans="1:38">
      <c r="A41" s="1" t="s">
        <v>103</v>
      </c>
      <c r="B41" s="49">
        <v>43048</v>
      </c>
      <c r="C41" s="25">
        <v>43040</v>
      </c>
      <c r="D41" s="25">
        <v>43100</v>
      </c>
      <c r="E41" s="1" t="s">
        <v>67</v>
      </c>
      <c r="F41" s="1" t="s">
        <v>104</v>
      </c>
      <c r="H41" s="1" t="s">
        <v>117</v>
      </c>
      <c r="L41" s="1" t="s">
        <v>123</v>
      </c>
      <c r="Q41" s="50">
        <v>3414</v>
      </c>
      <c r="T41" s="1">
        <v>2</v>
      </c>
      <c r="U41" s="28">
        <f t="shared" si="4"/>
        <v>5.9506099375185957E-4</v>
      </c>
      <c r="AB41" s="50">
        <v>3414</v>
      </c>
      <c r="AF41" s="50">
        <v>3361</v>
      </c>
      <c r="AG41" s="28">
        <f t="shared" si="3"/>
        <v>0.98447568834212063</v>
      </c>
      <c r="AI41" s="26">
        <v>27.05</v>
      </c>
      <c r="AL41" s="26">
        <f t="shared" si="6"/>
        <v>90.915050000000008</v>
      </c>
    </row>
    <row r="42" spans="1:38">
      <c r="A42" s="1" t="s">
        <v>103</v>
      </c>
      <c r="B42" s="49">
        <v>43049</v>
      </c>
      <c r="C42" s="25">
        <v>43040</v>
      </c>
      <c r="D42" s="25">
        <v>43100</v>
      </c>
      <c r="E42" s="1" t="s">
        <v>67</v>
      </c>
      <c r="F42" s="1" t="s">
        <v>104</v>
      </c>
      <c r="H42" s="1" t="s">
        <v>117</v>
      </c>
      <c r="L42" s="1" t="s">
        <v>123</v>
      </c>
      <c r="Q42" s="50">
        <v>4063</v>
      </c>
      <c r="T42" s="1">
        <v>1</v>
      </c>
      <c r="U42" s="28">
        <f t="shared" si="4"/>
        <v>2.4838549428713363E-4</v>
      </c>
      <c r="AB42" s="50">
        <v>4063</v>
      </c>
      <c r="AF42" s="50">
        <v>4026</v>
      </c>
      <c r="AG42" s="28">
        <f t="shared" si="3"/>
        <v>0.99089342850110751</v>
      </c>
      <c r="AI42" s="26">
        <v>27.05</v>
      </c>
      <c r="AL42" s="26">
        <f t="shared" si="6"/>
        <v>108.9033</v>
      </c>
    </row>
    <row r="43" spans="1:38">
      <c r="A43" s="1" t="s">
        <v>103</v>
      </c>
      <c r="B43" s="49">
        <v>43050</v>
      </c>
      <c r="C43" s="25">
        <v>43040</v>
      </c>
      <c r="D43" s="25">
        <v>43100</v>
      </c>
      <c r="E43" s="1" t="s">
        <v>67</v>
      </c>
      <c r="F43" s="1" t="s">
        <v>104</v>
      </c>
      <c r="H43" s="1" t="s">
        <v>117</v>
      </c>
      <c r="L43" s="1" t="s">
        <v>123</v>
      </c>
      <c r="Q43" s="50">
        <v>3828</v>
      </c>
      <c r="T43" s="1">
        <v>2</v>
      </c>
      <c r="U43" s="28">
        <f t="shared" si="4"/>
        <v>5.3078556263269638E-4</v>
      </c>
      <c r="AB43" s="50">
        <v>3828</v>
      </c>
      <c r="AF43" s="50">
        <v>3768</v>
      </c>
      <c r="AG43" s="28">
        <f t="shared" si="3"/>
        <v>0.98432601880877746</v>
      </c>
      <c r="AI43" s="26">
        <v>27.05</v>
      </c>
      <c r="AL43" s="26">
        <f t="shared" si="6"/>
        <v>101.92440000000001</v>
      </c>
    </row>
    <row r="44" spans="1:38">
      <c r="A44" s="1" t="s">
        <v>103</v>
      </c>
      <c r="B44" s="49">
        <v>43051</v>
      </c>
      <c r="C44" s="25">
        <v>43040</v>
      </c>
      <c r="D44" s="25">
        <v>43100</v>
      </c>
      <c r="E44" s="1" t="s">
        <v>67</v>
      </c>
      <c r="F44" s="1" t="s">
        <v>104</v>
      </c>
      <c r="H44" s="1" t="s">
        <v>117</v>
      </c>
      <c r="L44" s="1" t="s">
        <v>123</v>
      </c>
      <c r="Q44" s="50">
        <v>4069</v>
      </c>
      <c r="T44" s="1">
        <v>3</v>
      </c>
      <c r="U44" s="28">
        <f t="shared" si="4"/>
        <v>7.5357950263752827E-4</v>
      </c>
      <c r="AB44" s="50">
        <v>4069</v>
      </c>
      <c r="AF44" s="50">
        <v>3981</v>
      </c>
      <c r="AG44" s="28">
        <f t="shared" si="3"/>
        <v>0.97837306463504548</v>
      </c>
      <c r="AI44" s="26">
        <v>27.05</v>
      </c>
      <c r="AL44" s="26">
        <f t="shared" si="6"/>
        <v>107.68605000000001</v>
      </c>
    </row>
    <row r="45" spans="1:38">
      <c r="A45" s="1" t="s">
        <v>103</v>
      </c>
      <c r="B45" s="49">
        <v>43045</v>
      </c>
      <c r="C45" s="25">
        <v>43040</v>
      </c>
      <c r="D45" s="25">
        <v>43100</v>
      </c>
      <c r="E45" s="1" t="s">
        <v>67</v>
      </c>
      <c r="F45" s="1" t="s">
        <v>104</v>
      </c>
      <c r="H45" s="1" t="s">
        <v>118</v>
      </c>
      <c r="L45" s="1" t="s">
        <v>124</v>
      </c>
      <c r="Q45" s="50">
        <v>1318</v>
      </c>
      <c r="T45" s="1">
        <v>0</v>
      </c>
      <c r="U45" s="28">
        <f t="shared" si="4"/>
        <v>0</v>
      </c>
      <c r="AB45" s="50">
        <v>1318</v>
      </c>
      <c r="AF45" s="50">
        <v>1293</v>
      </c>
      <c r="AG45" s="28">
        <f t="shared" si="3"/>
        <v>0.98103186646433993</v>
      </c>
      <c r="AI45" s="26">
        <v>27.05</v>
      </c>
      <c r="AL45" s="26">
        <f t="shared" si="6"/>
        <v>34.975650000000002</v>
      </c>
    </row>
    <row r="46" spans="1:38">
      <c r="A46" s="1" t="s">
        <v>103</v>
      </c>
      <c r="B46" s="49">
        <v>43046</v>
      </c>
      <c r="C46" s="25">
        <v>43040</v>
      </c>
      <c r="D46" s="25">
        <v>43100</v>
      </c>
      <c r="E46" s="1" t="s">
        <v>67</v>
      </c>
      <c r="F46" s="1" t="s">
        <v>104</v>
      </c>
      <c r="H46" s="1" t="s">
        <v>118</v>
      </c>
      <c r="L46" s="1" t="s">
        <v>124</v>
      </c>
      <c r="Q46" s="50">
        <v>4731</v>
      </c>
      <c r="T46" s="1">
        <v>3</v>
      </c>
      <c r="U46" s="28">
        <f t="shared" si="4"/>
        <v>6.4585575888051667E-4</v>
      </c>
      <c r="AB46" s="50">
        <v>4731</v>
      </c>
      <c r="AF46" s="50">
        <v>4645</v>
      </c>
      <c r="AG46" s="28">
        <f t="shared" si="3"/>
        <v>0.98182202494187276</v>
      </c>
      <c r="AI46" s="26">
        <v>27.05</v>
      </c>
      <c r="AL46" s="26">
        <f t="shared" si="6"/>
        <v>125.64725</v>
      </c>
    </row>
    <row r="47" spans="1:38">
      <c r="A47" s="1" t="s">
        <v>103</v>
      </c>
      <c r="B47" s="49">
        <v>43047</v>
      </c>
      <c r="C47" s="25">
        <v>43040</v>
      </c>
      <c r="D47" s="25">
        <v>43100</v>
      </c>
      <c r="E47" s="1" t="s">
        <v>67</v>
      </c>
      <c r="F47" s="1" t="s">
        <v>104</v>
      </c>
      <c r="H47" s="1" t="s">
        <v>118</v>
      </c>
      <c r="L47" s="1" t="s">
        <v>124</v>
      </c>
      <c r="Q47" s="50">
        <v>3163</v>
      </c>
      <c r="T47" s="1">
        <v>1</v>
      </c>
      <c r="U47" s="28">
        <f t="shared" si="4"/>
        <v>3.219575016097875E-4</v>
      </c>
      <c r="AB47" s="50">
        <v>3163</v>
      </c>
      <c r="AF47" s="50">
        <v>3106</v>
      </c>
      <c r="AG47" s="28">
        <f t="shared" si="3"/>
        <v>0.98197913373379708</v>
      </c>
      <c r="AI47" s="26">
        <v>27.05</v>
      </c>
      <c r="AL47" s="26">
        <f t="shared" si="6"/>
        <v>84.017300000000006</v>
      </c>
    </row>
    <row r="48" spans="1:38">
      <c r="A48" s="1" t="s">
        <v>103</v>
      </c>
      <c r="B48" s="49">
        <v>43048</v>
      </c>
      <c r="C48" s="25">
        <v>43040</v>
      </c>
      <c r="D48" s="25">
        <v>43100</v>
      </c>
      <c r="E48" s="1" t="s">
        <v>67</v>
      </c>
      <c r="F48" s="1" t="s">
        <v>104</v>
      </c>
      <c r="H48" s="1" t="s">
        <v>118</v>
      </c>
      <c r="L48" s="1" t="s">
        <v>124</v>
      </c>
      <c r="Q48" s="50">
        <v>3477</v>
      </c>
      <c r="T48" s="1">
        <v>1</v>
      </c>
      <c r="U48" s="28">
        <f t="shared" si="4"/>
        <v>2.9171528588098014E-4</v>
      </c>
      <c r="AB48" s="50">
        <v>3477</v>
      </c>
      <c r="AF48" s="50">
        <v>3428</v>
      </c>
      <c r="AG48" s="28">
        <f t="shared" si="3"/>
        <v>0.98590739142939321</v>
      </c>
      <c r="AI48" s="26">
        <v>27.05</v>
      </c>
      <c r="AL48" s="26">
        <f t="shared" si="6"/>
        <v>92.727400000000003</v>
      </c>
    </row>
    <row r="49" spans="1:38">
      <c r="A49" s="1" t="s">
        <v>103</v>
      </c>
      <c r="B49" s="49">
        <v>43049</v>
      </c>
      <c r="C49" s="25">
        <v>43040</v>
      </c>
      <c r="D49" s="25">
        <v>43100</v>
      </c>
      <c r="E49" s="1" t="s">
        <v>67</v>
      </c>
      <c r="F49" s="1" t="s">
        <v>104</v>
      </c>
      <c r="H49" s="1" t="s">
        <v>118</v>
      </c>
      <c r="L49" s="1" t="s">
        <v>124</v>
      </c>
      <c r="Q49" s="50">
        <v>4156</v>
      </c>
      <c r="T49" s="1">
        <v>3</v>
      </c>
      <c r="U49" s="28">
        <f t="shared" si="4"/>
        <v>7.318858258111735E-4</v>
      </c>
      <c r="AB49" s="50">
        <v>4156</v>
      </c>
      <c r="AF49" s="50">
        <v>4099</v>
      </c>
      <c r="AG49" s="28">
        <f t="shared" si="3"/>
        <v>0.98628488931665059</v>
      </c>
      <c r="AI49" s="26">
        <v>27.05</v>
      </c>
      <c r="AL49" s="26">
        <f t="shared" si="6"/>
        <v>110.87795</v>
      </c>
    </row>
    <row r="50" spans="1:38">
      <c r="A50" s="1" t="s">
        <v>103</v>
      </c>
      <c r="B50" s="49">
        <v>43050</v>
      </c>
      <c r="C50" s="25">
        <v>43040</v>
      </c>
      <c r="D50" s="25">
        <v>43100</v>
      </c>
      <c r="E50" s="1" t="s">
        <v>67</v>
      </c>
      <c r="F50" s="1" t="s">
        <v>104</v>
      </c>
      <c r="H50" s="1" t="s">
        <v>118</v>
      </c>
      <c r="L50" s="1" t="s">
        <v>124</v>
      </c>
      <c r="Q50" s="50">
        <v>3938</v>
      </c>
      <c r="T50" s="1">
        <v>2</v>
      </c>
      <c r="U50" s="28">
        <f t="shared" si="4"/>
        <v>5.1493305870236867E-4</v>
      </c>
      <c r="AB50" s="50">
        <v>3938</v>
      </c>
      <c r="AF50" s="50">
        <v>3884</v>
      </c>
      <c r="AG50" s="28">
        <f t="shared" si="3"/>
        <v>0.98628745556119857</v>
      </c>
      <c r="AI50" s="26">
        <v>27.05</v>
      </c>
      <c r="AL50" s="26">
        <f t="shared" si="6"/>
        <v>105.06219999999999</v>
      </c>
    </row>
    <row r="51" spans="1:38">
      <c r="A51" s="1" t="s">
        <v>103</v>
      </c>
      <c r="B51" s="49">
        <v>43051</v>
      </c>
      <c r="C51" s="25">
        <v>43040</v>
      </c>
      <c r="D51" s="25">
        <v>43100</v>
      </c>
      <c r="E51" s="1" t="s">
        <v>67</v>
      </c>
      <c r="F51" s="1" t="s">
        <v>104</v>
      </c>
      <c r="H51" s="1" t="s">
        <v>118</v>
      </c>
      <c r="L51" s="1" t="s">
        <v>124</v>
      </c>
      <c r="Q51" s="50">
        <v>4089</v>
      </c>
      <c r="T51" s="1">
        <v>6</v>
      </c>
      <c r="U51" s="28">
        <f t="shared" si="4"/>
        <v>1.4988758431176618E-3</v>
      </c>
      <c r="AB51" s="50">
        <v>4089</v>
      </c>
      <c r="AF51" s="50">
        <v>4003</v>
      </c>
      <c r="AG51" s="28">
        <f t="shared" si="3"/>
        <v>0.97896796282709708</v>
      </c>
      <c r="AI51" s="26">
        <v>27.05</v>
      </c>
      <c r="AL51" s="26">
        <f t="shared" si="6"/>
        <v>108.28115000000001</v>
      </c>
    </row>
    <row r="52" spans="1:38">
      <c r="A52" s="1" t="s">
        <v>103</v>
      </c>
      <c r="B52" s="49">
        <v>43045</v>
      </c>
      <c r="C52" s="25">
        <v>43040</v>
      </c>
      <c r="D52" s="25">
        <v>43100</v>
      </c>
      <c r="E52" s="1" t="s">
        <v>67</v>
      </c>
      <c r="F52" s="1" t="s">
        <v>104</v>
      </c>
      <c r="H52" s="1" t="s">
        <v>119</v>
      </c>
      <c r="L52" s="1" t="s">
        <v>125</v>
      </c>
      <c r="Q52" s="50">
        <v>1377</v>
      </c>
      <c r="T52" s="1">
        <v>1</v>
      </c>
      <c r="U52" s="28">
        <f t="shared" si="4"/>
        <v>7.429420505200594E-4</v>
      </c>
      <c r="AB52" s="50">
        <v>1377</v>
      </c>
      <c r="AF52" s="50">
        <v>1346</v>
      </c>
      <c r="AG52" s="28">
        <f t="shared" si="3"/>
        <v>0.97748729121278144</v>
      </c>
      <c r="AI52" s="26">
        <v>27.05</v>
      </c>
      <c r="AL52" s="26">
        <f t="shared" si="6"/>
        <v>36.409300000000002</v>
      </c>
    </row>
    <row r="53" spans="1:38">
      <c r="A53" s="1" t="s">
        <v>103</v>
      </c>
      <c r="B53" s="49">
        <v>43046</v>
      </c>
      <c r="C53" s="25">
        <v>43040</v>
      </c>
      <c r="D53" s="25">
        <v>43100</v>
      </c>
      <c r="E53" s="1" t="s">
        <v>67</v>
      </c>
      <c r="F53" s="1" t="s">
        <v>104</v>
      </c>
      <c r="H53" s="1" t="s">
        <v>119</v>
      </c>
      <c r="L53" s="1" t="s">
        <v>125</v>
      </c>
      <c r="Q53" s="50">
        <v>4661</v>
      </c>
      <c r="T53" s="1">
        <v>2</v>
      </c>
      <c r="U53" s="28">
        <f t="shared" si="4"/>
        <v>4.3554006968641115E-4</v>
      </c>
      <c r="AB53" s="50">
        <v>4661</v>
      </c>
      <c r="AF53" s="50">
        <v>4592</v>
      </c>
      <c r="AG53" s="28">
        <f t="shared" si="3"/>
        <v>0.98519630980476292</v>
      </c>
      <c r="AI53" s="26">
        <v>27.05</v>
      </c>
      <c r="AL53" s="26">
        <f t="shared" si="6"/>
        <v>124.2136</v>
      </c>
    </row>
    <row r="54" spans="1:38">
      <c r="A54" s="1" t="s">
        <v>103</v>
      </c>
      <c r="B54" s="49">
        <v>43047</v>
      </c>
      <c r="C54" s="25">
        <v>43040</v>
      </c>
      <c r="D54" s="25">
        <v>43100</v>
      </c>
      <c r="E54" s="1" t="s">
        <v>67</v>
      </c>
      <c r="F54" s="1" t="s">
        <v>104</v>
      </c>
      <c r="H54" s="1" t="s">
        <v>119</v>
      </c>
      <c r="L54" s="1" t="s">
        <v>125</v>
      </c>
      <c r="Q54" s="50">
        <v>3183</v>
      </c>
      <c r="T54" s="1">
        <v>1</v>
      </c>
      <c r="U54" s="28">
        <f t="shared" si="4"/>
        <v>3.2030749519538755E-4</v>
      </c>
      <c r="AB54" s="50">
        <v>3183</v>
      </c>
      <c r="AF54" s="50">
        <v>3122</v>
      </c>
      <c r="AG54" s="28">
        <f t="shared" si="3"/>
        <v>0.98083568960100531</v>
      </c>
      <c r="AI54" s="26">
        <v>27.05</v>
      </c>
      <c r="AL54" s="26">
        <f t="shared" si="6"/>
        <v>84.450100000000006</v>
      </c>
    </row>
    <row r="55" spans="1:38">
      <c r="A55" s="1" t="s">
        <v>103</v>
      </c>
      <c r="B55" s="49">
        <v>43048</v>
      </c>
      <c r="C55" s="25">
        <v>43040</v>
      </c>
      <c r="D55" s="25">
        <v>43100</v>
      </c>
      <c r="E55" s="1" t="s">
        <v>67</v>
      </c>
      <c r="F55" s="1" t="s">
        <v>104</v>
      </c>
      <c r="H55" s="1" t="s">
        <v>119</v>
      </c>
      <c r="L55" s="1" t="s">
        <v>125</v>
      </c>
      <c r="Q55" s="50">
        <v>3375</v>
      </c>
      <c r="T55" s="1">
        <v>2</v>
      </c>
      <c r="U55" s="28">
        <f t="shared" si="4"/>
        <v>6.0331825037707393E-4</v>
      </c>
      <c r="AB55" s="50">
        <v>3375</v>
      </c>
      <c r="AF55" s="50">
        <v>3315</v>
      </c>
      <c r="AG55" s="28">
        <f t="shared" si="3"/>
        <v>0.98222222222222222</v>
      </c>
      <c r="AI55" s="26">
        <v>27.05</v>
      </c>
      <c r="AL55" s="26">
        <f t="shared" si="6"/>
        <v>89.670749999999998</v>
      </c>
    </row>
    <row r="56" spans="1:38">
      <c r="A56" s="1" t="s">
        <v>103</v>
      </c>
      <c r="B56" s="49">
        <v>43049</v>
      </c>
      <c r="C56" s="25">
        <v>43040</v>
      </c>
      <c r="D56" s="25">
        <v>43100</v>
      </c>
      <c r="E56" s="1" t="s">
        <v>67</v>
      </c>
      <c r="F56" s="1" t="s">
        <v>104</v>
      </c>
      <c r="H56" s="1" t="s">
        <v>119</v>
      </c>
      <c r="L56" s="1" t="s">
        <v>125</v>
      </c>
      <c r="Q56" s="50">
        <v>4116</v>
      </c>
      <c r="T56" s="1">
        <v>1</v>
      </c>
      <c r="U56" s="28">
        <f t="shared" si="4"/>
        <v>2.4539877300613498E-4</v>
      </c>
      <c r="AB56" s="50">
        <v>4116</v>
      </c>
      <c r="AF56" s="50">
        <v>4075</v>
      </c>
      <c r="AG56" s="28">
        <f t="shared" si="3"/>
        <v>0.99003887269193391</v>
      </c>
      <c r="AI56" s="26">
        <v>27.05</v>
      </c>
      <c r="AL56" s="26">
        <f t="shared" si="6"/>
        <v>110.22875000000001</v>
      </c>
    </row>
    <row r="57" spans="1:38">
      <c r="A57" s="1" t="s">
        <v>103</v>
      </c>
      <c r="B57" s="49">
        <v>43050</v>
      </c>
      <c r="C57" s="25">
        <v>43040</v>
      </c>
      <c r="D57" s="25">
        <v>43100</v>
      </c>
      <c r="E57" s="1" t="s">
        <v>67</v>
      </c>
      <c r="F57" s="1" t="s">
        <v>104</v>
      </c>
      <c r="H57" s="1" t="s">
        <v>119</v>
      </c>
      <c r="L57" s="1" t="s">
        <v>125</v>
      </c>
      <c r="Q57" s="50">
        <v>3906</v>
      </c>
      <c r="T57" s="1">
        <v>6</v>
      </c>
      <c r="U57" s="28">
        <f t="shared" si="4"/>
        <v>1.5715034049240441E-3</v>
      </c>
      <c r="AB57" s="50">
        <v>3906</v>
      </c>
      <c r="AF57" s="50">
        <v>3818</v>
      </c>
      <c r="AG57" s="28">
        <f t="shared" si="3"/>
        <v>0.97747055811571937</v>
      </c>
      <c r="AI57" s="26">
        <v>27.05</v>
      </c>
      <c r="AL57" s="26">
        <f t="shared" si="6"/>
        <v>103.27690000000001</v>
      </c>
    </row>
    <row r="58" spans="1:38">
      <c r="A58" s="1" t="s">
        <v>103</v>
      </c>
      <c r="B58" s="49">
        <v>43051</v>
      </c>
      <c r="C58" s="25">
        <v>43040</v>
      </c>
      <c r="D58" s="25">
        <v>43100</v>
      </c>
      <c r="E58" s="1" t="s">
        <v>67</v>
      </c>
      <c r="F58" s="1" t="s">
        <v>104</v>
      </c>
      <c r="H58" s="1" t="s">
        <v>119</v>
      </c>
      <c r="L58" s="1" t="s">
        <v>125</v>
      </c>
      <c r="Q58" s="50">
        <v>3958</v>
      </c>
      <c r="T58" s="1">
        <v>2</v>
      </c>
      <c r="U58" s="28">
        <f t="shared" si="4"/>
        <v>5.1907604464053979E-4</v>
      </c>
      <c r="AB58" s="50">
        <v>3958</v>
      </c>
      <c r="AF58" s="50">
        <v>3853</v>
      </c>
      <c r="AG58" s="28">
        <f t="shared" si="3"/>
        <v>0.97347145022738757</v>
      </c>
      <c r="AI58" s="26">
        <v>27.05</v>
      </c>
      <c r="AL58" s="26">
        <f t="shared" si="6"/>
        <v>104.22365000000001</v>
      </c>
    </row>
    <row r="59" spans="1:38">
      <c r="A59" s="1" t="s">
        <v>103</v>
      </c>
      <c r="B59" s="49">
        <v>43045</v>
      </c>
      <c r="C59" s="25">
        <v>43040</v>
      </c>
      <c r="D59" s="25">
        <v>43100</v>
      </c>
      <c r="E59" s="1" t="s">
        <v>67</v>
      </c>
      <c r="F59" s="1" t="s">
        <v>104</v>
      </c>
      <c r="H59" s="1" t="s">
        <v>120</v>
      </c>
      <c r="L59" s="1" t="s">
        <v>126</v>
      </c>
      <c r="Q59" s="50">
        <v>1358</v>
      </c>
      <c r="T59" s="1">
        <v>3</v>
      </c>
      <c r="U59" s="28">
        <f t="shared" si="4"/>
        <v>2.243829468960359E-3</v>
      </c>
      <c r="AB59" s="50">
        <v>1358</v>
      </c>
      <c r="AF59" s="50">
        <v>1337</v>
      </c>
      <c r="AG59" s="28">
        <f t="shared" si="3"/>
        <v>0.98453608247422686</v>
      </c>
      <c r="AI59" s="26">
        <v>27.05</v>
      </c>
      <c r="AL59" s="26">
        <f t="shared" si="6"/>
        <v>36.165849999999999</v>
      </c>
    </row>
    <row r="60" spans="1:38">
      <c r="A60" s="1" t="s">
        <v>103</v>
      </c>
      <c r="B60" s="49">
        <v>43046</v>
      </c>
      <c r="C60" s="25">
        <v>43040</v>
      </c>
      <c r="D60" s="25">
        <v>43100</v>
      </c>
      <c r="E60" s="1" t="s">
        <v>67</v>
      </c>
      <c r="F60" s="1" t="s">
        <v>104</v>
      </c>
      <c r="H60" s="1" t="s">
        <v>120</v>
      </c>
      <c r="L60" s="1" t="s">
        <v>126</v>
      </c>
      <c r="Q60" s="50">
        <v>4698</v>
      </c>
      <c r="T60" s="1">
        <v>5</v>
      </c>
      <c r="U60" s="28">
        <f t="shared" si="4"/>
        <v>1.0827197921178E-3</v>
      </c>
      <c r="AB60" s="50">
        <v>4698</v>
      </c>
      <c r="AF60" s="50">
        <v>4618</v>
      </c>
      <c r="AG60" s="28">
        <f t="shared" si="3"/>
        <v>0.98297147722435074</v>
      </c>
      <c r="AI60" s="26">
        <v>27.05</v>
      </c>
      <c r="AL60" s="26">
        <f t="shared" si="6"/>
        <v>124.91690000000001</v>
      </c>
    </row>
    <row r="61" spans="1:38">
      <c r="A61" s="1" t="s">
        <v>103</v>
      </c>
      <c r="B61" s="49">
        <v>43047</v>
      </c>
      <c r="C61" s="25">
        <v>43040</v>
      </c>
      <c r="D61" s="25">
        <v>43100</v>
      </c>
      <c r="E61" s="1" t="s">
        <v>67</v>
      </c>
      <c r="F61" s="1" t="s">
        <v>104</v>
      </c>
      <c r="H61" s="1" t="s">
        <v>120</v>
      </c>
      <c r="L61" s="1" t="s">
        <v>126</v>
      </c>
      <c r="Q61" s="50">
        <v>3180</v>
      </c>
      <c r="T61" s="1">
        <v>4</v>
      </c>
      <c r="U61" s="28">
        <f t="shared" si="4"/>
        <v>1.2832852101379532E-3</v>
      </c>
      <c r="AB61" s="50">
        <v>3180</v>
      </c>
      <c r="AF61" s="50">
        <v>3117</v>
      </c>
      <c r="AG61" s="28">
        <f t="shared" si="3"/>
        <v>0.98018867924528297</v>
      </c>
      <c r="AI61" s="26">
        <v>27.05</v>
      </c>
      <c r="AL61" s="26">
        <f t="shared" si="6"/>
        <v>84.314850000000007</v>
      </c>
    </row>
    <row r="62" spans="1:38">
      <c r="A62" s="1" t="s">
        <v>103</v>
      </c>
      <c r="B62" s="49">
        <v>43048</v>
      </c>
      <c r="C62" s="25">
        <v>43040</v>
      </c>
      <c r="D62" s="25">
        <v>43100</v>
      </c>
      <c r="E62" s="1" t="s">
        <v>67</v>
      </c>
      <c r="F62" s="1" t="s">
        <v>104</v>
      </c>
      <c r="H62" s="1" t="s">
        <v>120</v>
      </c>
      <c r="L62" s="1" t="s">
        <v>126</v>
      </c>
      <c r="Q62" s="50">
        <v>3413</v>
      </c>
      <c r="T62" s="1">
        <v>5</v>
      </c>
      <c r="U62" s="28">
        <f t="shared" si="4"/>
        <v>1.4907573047107932E-3</v>
      </c>
      <c r="AB62" s="50">
        <v>3413</v>
      </c>
      <c r="AF62" s="50">
        <v>3354</v>
      </c>
      <c r="AG62" s="28">
        <f t="shared" si="3"/>
        <v>0.98271315558159977</v>
      </c>
      <c r="AI62" s="26">
        <v>27.05</v>
      </c>
      <c r="AL62" s="26">
        <f t="shared" si="6"/>
        <v>90.725700000000003</v>
      </c>
    </row>
    <row r="63" spans="1:38">
      <c r="A63" s="1" t="s">
        <v>103</v>
      </c>
      <c r="B63" s="49">
        <v>43049</v>
      </c>
      <c r="C63" s="25">
        <v>43040</v>
      </c>
      <c r="D63" s="25">
        <v>43100</v>
      </c>
      <c r="E63" s="1" t="s">
        <v>67</v>
      </c>
      <c r="F63" s="1" t="s">
        <v>104</v>
      </c>
      <c r="H63" s="1" t="s">
        <v>120</v>
      </c>
      <c r="L63" s="1" t="s">
        <v>126</v>
      </c>
      <c r="Q63" s="50">
        <v>4016</v>
      </c>
      <c r="T63" s="1">
        <v>1</v>
      </c>
      <c r="U63" s="28">
        <f t="shared" si="4"/>
        <v>2.5131942699170643E-4</v>
      </c>
      <c r="AB63" s="50">
        <v>4016</v>
      </c>
      <c r="AF63" s="50">
        <v>3979</v>
      </c>
      <c r="AG63" s="28">
        <f t="shared" si="3"/>
        <v>0.99078685258964139</v>
      </c>
      <c r="AI63" s="26">
        <v>27.05</v>
      </c>
      <c r="AL63" s="26">
        <f t="shared" si="6"/>
        <v>107.63195</v>
      </c>
    </row>
    <row r="64" spans="1:38">
      <c r="A64" s="1" t="s">
        <v>103</v>
      </c>
      <c r="B64" s="49">
        <v>43050</v>
      </c>
      <c r="C64" s="25">
        <v>43040</v>
      </c>
      <c r="D64" s="25">
        <v>43100</v>
      </c>
      <c r="E64" s="1" t="s">
        <v>67</v>
      </c>
      <c r="F64" s="1" t="s">
        <v>104</v>
      </c>
      <c r="H64" s="1" t="s">
        <v>120</v>
      </c>
      <c r="L64" s="1" t="s">
        <v>126</v>
      </c>
      <c r="Q64" s="50">
        <v>3960</v>
      </c>
      <c r="T64" s="1">
        <v>3</v>
      </c>
      <c r="U64" s="28">
        <f t="shared" si="4"/>
        <v>7.7180344738873169E-4</v>
      </c>
      <c r="AB64" s="50">
        <v>3960</v>
      </c>
      <c r="AF64" s="50">
        <v>3887</v>
      </c>
      <c r="AG64" s="28">
        <f t="shared" si="3"/>
        <v>0.98156565656565653</v>
      </c>
      <c r="AI64" s="26">
        <v>27.05</v>
      </c>
      <c r="AL64" s="26">
        <f t="shared" si="6"/>
        <v>105.14335000000001</v>
      </c>
    </row>
    <row r="65" spans="1:38">
      <c r="A65" s="1" t="s">
        <v>103</v>
      </c>
      <c r="B65" s="49">
        <v>43051</v>
      </c>
      <c r="C65" s="25">
        <v>43040</v>
      </c>
      <c r="D65" s="25">
        <v>43100</v>
      </c>
      <c r="E65" s="1" t="s">
        <v>67</v>
      </c>
      <c r="F65" s="1" t="s">
        <v>104</v>
      </c>
      <c r="H65" s="1" t="s">
        <v>120</v>
      </c>
      <c r="L65" s="1" t="s">
        <v>126</v>
      </c>
      <c r="Q65" s="50">
        <v>3926</v>
      </c>
      <c r="T65" s="1">
        <v>3</v>
      </c>
      <c r="U65" s="28">
        <f t="shared" si="4"/>
        <v>7.8308535630383712E-4</v>
      </c>
      <c r="AB65" s="50">
        <v>3926</v>
      </c>
      <c r="AF65" s="50">
        <v>3831</v>
      </c>
      <c r="AG65" s="28">
        <f t="shared" si="3"/>
        <v>0.97580234335201221</v>
      </c>
      <c r="AI65" s="26">
        <v>27.05</v>
      </c>
      <c r="AL65" s="26">
        <f t="shared" si="6"/>
        <v>103.62855</v>
      </c>
    </row>
    <row r="66" spans="1:38">
      <c r="A66" s="1" t="s">
        <v>103</v>
      </c>
      <c r="B66" s="49">
        <v>43045</v>
      </c>
      <c r="C66" s="25">
        <v>43040</v>
      </c>
      <c r="D66" s="25">
        <v>43100</v>
      </c>
      <c r="E66" s="1" t="s">
        <v>67</v>
      </c>
      <c r="F66" s="1" t="s">
        <v>104</v>
      </c>
      <c r="H66" s="1" t="s">
        <v>121</v>
      </c>
      <c r="L66" s="1" t="s">
        <v>127</v>
      </c>
      <c r="Q66" s="50">
        <v>1399</v>
      </c>
      <c r="T66" s="1">
        <v>0</v>
      </c>
      <c r="U66" s="28">
        <f t="shared" si="4"/>
        <v>0</v>
      </c>
      <c r="AB66" s="50">
        <v>1399</v>
      </c>
      <c r="AF66" s="50">
        <v>1370</v>
      </c>
      <c r="AG66" s="28">
        <f t="shared" si="3"/>
        <v>0.97927090779127945</v>
      </c>
      <c r="AI66" s="26">
        <v>27.05</v>
      </c>
      <c r="AL66" s="26">
        <f t="shared" si="6"/>
        <v>37.058500000000002</v>
      </c>
    </row>
    <row r="67" spans="1:38">
      <c r="A67" s="1" t="s">
        <v>103</v>
      </c>
      <c r="B67" s="49">
        <v>43046</v>
      </c>
      <c r="C67" s="25">
        <v>43040</v>
      </c>
      <c r="D67" s="25">
        <v>43100</v>
      </c>
      <c r="E67" s="1" t="s">
        <v>67</v>
      </c>
      <c r="F67" s="1" t="s">
        <v>104</v>
      </c>
      <c r="H67" s="1" t="s">
        <v>121</v>
      </c>
      <c r="L67" s="1" t="s">
        <v>127</v>
      </c>
      <c r="Q67" s="50">
        <v>4758</v>
      </c>
      <c r="T67" s="1">
        <v>2</v>
      </c>
      <c r="U67" s="28">
        <f t="shared" si="4"/>
        <v>4.2735042735042735E-4</v>
      </c>
      <c r="AB67" s="50">
        <v>4758</v>
      </c>
      <c r="AF67" s="50">
        <v>4680</v>
      </c>
      <c r="AG67" s="28">
        <f t="shared" si="3"/>
        <v>0.98360655737704916</v>
      </c>
      <c r="AI67" s="26">
        <v>27.05</v>
      </c>
      <c r="AL67" s="26">
        <f t="shared" si="6"/>
        <v>126.59399999999999</v>
      </c>
    </row>
    <row r="68" spans="1:38">
      <c r="A68" s="1" t="s">
        <v>103</v>
      </c>
      <c r="B68" s="49">
        <v>43047</v>
      </c>
      <c r="C68" s="25">
        <v>43040</v>
      </c>
      <c r="D68" s="25">
        <v>43100</v>
      </c>
      <c r="E68" s="1" t="s">
        <v>67</v>
      </c>
      <c r="F68" s="1" t="s">
        <v>104</v>
      </c>
      <c r="H68" s="1" t="s">
        <v>121</v>
      </c>
      <c r="L68" s="1" t="s">
        <v>127</v>
      </c>
      <c r="Q68" s="50">
        <v>3139</v>
      </c>
      <c r="T68" s="1">
        <v>1</v>
      </c>
      <c r="U68" s="28">
        <f t="shared" si="4"/>
        <v>3.243593902043464E-4</v>
      </c>
      <c r="AB68" s="50">
        <v>3139</v>
      </c>
      <c r="AF68" s="50">
        <v>3083</v>
      </c>
      <c r="AG68" s="28">
        <f t="shared" si="3"/>
        <v>0.98215992354252946</v>
      </c>
      <c r="AI68" s="26">
        <v>27.05</v>
      </c>
      <c r="AL68" s="26">
        <f t="shared" si="6"/>
        <v>83.395150000000015</v>
      </c>
    </row>
    <row r="69" spans="1:38">
      <c r="A69" s="1" t="s">
        <v>103</v>
      </c>
      <c r="B69" s="49">
        <v>43048</v>
      </c>
      <c r="C69" s="25">
        <v>43040</v>
      </c>
      <c r="D69" s="25">
        <v>43100</v>
      </c>
      <c r="E69" s="1" t="s">
        <v>67</v>
      </c>
      <c r="F69" s="1" t="s">
        <v>104</v>
      </c>
      <c r="H69" s="1" t="s">
        <v>121</v>
      </c>
      <c r="L69" s="1" t="s">
        <v>127</v>
      </c>
      <c r="Q69" s="50">
        <v>3472</v>
      </c>
      <c r="T69" s="1">
        <v>2</v>
      </c>
      <c r="U69" s="28">
        <f t="shared" si="4"/>
        <v>5.8479532163742691E-4</v>
      </c>
      <c r="AB69" s="50">
        <v>3472</v>
      </c>
      <c r="AF69" s="50">
        <v>3420</v>
      </c>
      <c r="AG69" s="28">
        <f t="shared" si="3"/>
        <v>0.98502304147465436</v>
      </c>
      <c r="AI69" s="26">
        <v>27.05</v>
      </c>
      <c r="AL69" s="26">
        <f t="shared" si="6"/>
        <v>92.510999999999996</v>
      </c>
    </row>
    <row r="70" spans="1:38">
      <c r="A70" s="1" t="s">
        <v>103</v>
      </c>
      <c r="B70" s="49">
        <v>43049</v>
      </c>
      <c r="C70" s="25">
        <v>43040</v>
      </c>
      <c r="D70" s="25">
        <v>43100</v>
      </c>
      <c r="E70" s="1" t="s">
        <v>67</v>
      </c>
      <c r="F70" s="1" t="s">
        <v>104</v>
      </c>
      <c r="H70" s="1" t="s">
        <v>121</v>
      </c>
      <c r="L70" s="1" t="s">
        <v>127</v>
      </c>
      <c r="Q70" s="50">
        <v>4073</v>
      </c>
      <c r="T70" s="1">
        <v>3</v>
      </c>
      <c r="U70" s="28">
        <f t="shared" si="4"/>
        <v>7.442322004465393E-4</v>
      </c>
      <c r="AB70" s="50">
        <v>4073</v>
      </c>
      <c r="AF70" s="50">
        <v>4031</v>
      </c>
      <c r="AG70" s="28">
        <f t="shared" si="3"/>
        <v>0.98968819052295609</v>
      </c>
      <c r="AI70" s="26">
        <v>27.05</v>
      </c>
      <c r="AL70" s="26">
        <f t="shared" si="6"/>
        <v>109.03855</v>
      </c>
    </row>
    <row r="71" spans="1:38">
      <c r="A71" s="1" t="s">
        <v>103</v>
      </c>
      <c r="B71" s="49">
        <v>43050</v>
      </c>
      <c r="C71" s="25">
        <v>43040</v>
      </c>
      <c r="D71" s="25">
        <v>43100</v>
      </c>
      <c r="E71" s="1" t="s">
        <v>67</v>
      </c>
      <c r="F71" s="1" t="s">
        <v>104</v>
      </c>
      <c r="H71" s="1" t="s">
        <v>121</v>
      </c>
      <c r="L71" s="1" t="s">
        <v>127</v>
      </c>
      <c r="Q71" s="50">
        <v>3938</v>
      </c>
      <c r="T71" s="1">
        <v>4</v>
      </c>
      <c r="U71" s="28">
        <f t="shared" si="4"/>
        <v>1.0351966873706005E-3</v>
      </c>
      <c r="AB71" s="50">
        <v>3938</v>
      </c>
      <c r="AF71" s="50">
        <v>3864</v>
      </c>
      <c r="AG71" s="28">
        <f t="shared" ref="AG71:AG113" si="7">AF71/Q71</f>
        <v>0.98120873539867959</v>
      </c>
      <c r="AI71" s="26">
        <v>27.05</v>
      </c>
      <c r="AL71" s="26">
        <f t="shared" si="6"/>
        <v>104.52119999999999</v>
      </c>
    </row>
    <row r="72" spans="1:38">
      <c r="A72" s="1" t="s">
        <v>103</v>
      </c>
      <c r="B72" s="49">
        <v>43051</v>
      </c>
      <c r="C72" s="25">
        <v>43040</v>
      </c>
      <c r="D72" s="25">
        <v>43100</v>
      </c>
      <c r="E72" s="1" t="s">
        <v>67</v>
      </c>
      <c r="F72" s="1" t="s">
        <v>104</v>
      </c>
      <c r="H72" s="1" t="s">
        <v>121</v>
      </c>
      <c r="L72" s="1" t="s">
        <v>127</v>
      </c>
      <c r="Q72" s="50">
        <v>4057</v>
      </c>
      <c r="T72" s="1">
        <v>1</v>
      </c>
      <c r="U72" s="28">
        <f>T72/AF72</f>
        <v>2.5252525252525253E-4</v>
      </c>
      <c r="AB72" s="50">
        <v>4057</v>
      </c>
      <c r="AF72" s="50">
        <v>3960</v>
      </c>
      <c r="AG72" s="28">
        <f t="shared" si="7"/>
        <v>0.97609070741927528</v>
      </c>
      <c r="AI72" s="26">
        <v>27.05</v>
      </c>
      <c r="AL72" s="26">
        <f t="shared" si="6"/>
        <v>107.11799999999999</v>
      </c>
    </row>
    <row r="73" spans="1:38">
      <c r="A73" s="1" t="s">
        <v>103</v>
      </c>
      <c r="B73" s="25">
        <v>43052</v>
      </c>
      <c r="C73" s="25">
        <v>43040</v>
      </c>
      <c r="D73" s="25">
        <v>43100</v>
      </c>
      <c r="E73" s="1" t="s">
        <v>67</v>
      </c>
      <c r="F73" s="1" t="s">
        <v>104</v>
      </c>
      <c r="H73" s="1" t="s">
        <v>116</v>
      </c>
      <c r="L73" s="1" t="s">
        <v>122</v>
      </c>
      <c r="Q73" s="31">
        <v>3518</v>
      </c>
      <c r="T73" s="1">
        <v>1</v>
      </c>
      <c r="U73" s="28">
        <f t="shared" ref="U73:U136" si="8">T73/AF73</f>
        <v>2.9112081513828241E-4</v>
      </c>
      <c r="AB73" s="31">
        <v>3518</v>
      </c>
      <c r="AF73" s="31">
        <v>3435</v>
      </c>
      <c r="AG73" s="28">
        <f t="shared" si="7"/>
        <v>0.97640704945992041</v>
      </c>
      <c r="AI73" s="26">
        <v>27.05</v>
      </c>
      <c r="AL73" s="26">
        <f t="shared" si="6"/>
        <v>92.916749999999993</v>
      </c>
    </row>
    <row r="74" spans="1:38">
      <c r="A74" s="1" t="s">
        <v>103</v>
      </c>
      <c r="B74" s="25">
        <v>43053</v>
      </c>
      <c r="C74" s="25">
        <v>43040</v>
      </c>
      <c r="D74" s="25">
        <v>43100</v>
      </c>
      <c r="E74" s="1" t="s">
        <v>67</v>
      </c>
      <c r="F74" s="1" t="s">
        <v>104</v>
      </c>
      <c r="H74" s="1" t="s">
        <v>116</v>
      </c>
      <c r="L74" s="1" t="s">
        <v>122</v>
      </c>
      <c r="Q74" s="31">
        <v>3456</v>
      </c>
      <c r="T74" s="1">
        <v>1</v>
      </c>
      <c r="U74" s="28">
        <f t="shared" si="8"/>
        <v>2.9342723004694836E-4</v>
      </c>
      <c r="AB74" s="31">
        <v>3456</v>
      </c>
      <c r="AF74" s="31">
        <v>3408</v>
      </c>
      <c r="AG74" s="28">
        <f t="shared" si="7"/>
        <v>0.98611111111111116</v>
      </c>
      <c r="AI74" s="26">
        <v>27.05</v>
      </c>
      <c r="AL74" s="26">
        <f t="shared" si="6"/>
        <v>92.186400000000006</v>
      </c>
    </row>
    <row r="75" spans="1:38">
      <c r="A75" s="1" t="s">
        <v>103</v>
      </c>
      <c r="B75" s="25">
        <v>43054</v>
      </c>
      <c r="C75" s="25">
        <v>43040</v>
      </c>
      <c r="D75" s="25">
        <v>43100</v>
      </c>
      <c r="E75" s="1" t="s">
        <v>67</v>
      </c>
      <c r="F75" s="1" t="s">
        <v>104</v>
      </c>
      <c r="H75" s="1" t="s">
        <v>116</v>
      </c>
      <c r="L75" s="1" t="s">
        <v>122</v>
      </c>
      <c r="Q75" s="31">
        <v>4114</v>
      </c>
      <c r="T75" s="1">
        <v>3</v>
      </c>
      <c r="U75" s="28">
        <f t="shared" si="8"/>
        <v>7.4092368486045935E-4</v>
      </c>
      <c r="AB75" s="31">
        <v>4114</v>
      </c>
      <c r="AF75" s="31">
        <v>4049</v>
      </c>
      <c r="AG75" s="28">
        <f t="shared" si="7"/>
        <v>0.98420029168692269</v>
      </c>
      <c r="AI75" s="26">
        <v>27.05</v>
      </c>
      <c r="AL75" s="26">
        <f t="shared" si="6"/>
        <v>109.52544999999999</v>
      </c>
    </row>
    <row r="76" spans="1:38">
      <c r="A76" s="1" t="s">
        <v>103</v>
      </c>
      <c r="B76" s="25">
        <v>43055</v>
      </c>
      <c r="C76" s="25">
        <v>43040</v>
      </c>
      <c r="D76" s="25">
        <v>43100</v>
      </c>
      <c r="E76" s="1" t="s">
        <v>67</v>
      </c>
      <c r="F76" s="1" t="s">
        <v>104</v>
      </c>
      <c r="H76" s="1" t="s">
        <v>116</v>
      </c>
      <c r="L76" s="1" t="s">
        <v>122</v>
      </c>
      <c r="Q76" s="31">
        <v>3389</v>
      </c>
      <c r="T76" s="1">
        <v>0</v>
      </c>
      <c r="U76" s="28">
        <f t="shared" si="8"/>
        <v>0</v>
      </c>
      <c r="AB76" s="31">
        <v>3389</v>
      </c>
      <c r="AF76" s="31">
        <v>3369</v>
      </c>
      <c r="AG76" s="28">
        <f t="shared" si="7"/>
        <v>0.99409855414576576</v>
      </c>
      <c r="AI76" s="26">
        <v>27.05</v>
      </c>
      <c r="AL76" s="26">
        <f t="shared" si="6"/>
        <v>91.131450000000001</v>
      </c>
    </row>
    <row r="77" spans="1:38">
      <c r="A77" s="1" t="s">
        <v>103</v>
      </c>
      <c r="B77" s="25">
        <v>43056</v>
      </c>
      <c r="C77" s="25">
        <v>43040</v>
      </c>
      <c r="D77" s="25">
        <v>43100</v>
      </c>
      <c r="E77" s="1" t="s">
        <v>67</v>
      </c>
      <c r="F77" s="1" t="s">
        <v>104</v>
      </c>
      <c r="H77" s="1" t="s">
        <v>116</v>
      </c>
      <c r="L77" s="1" t="s">
        <v>122</v>
      </c>
      <c r="Q77" s="31">
        <v>3813</v>
      </c>
      <c r="T77" s="1">
        <v>3</v>
      </c>
      <c r="U77" s="28">
        <f t="shared" si="8"/>
        <v>7.9365079365079365E-4</v>
      </c>
      <c r="AB77" s="31">
        <v>3813</v>
      </c>
      <c r="AF77" s="31">
        <v>3780</v>
      </c>
      <c r="AG77" s="28">
        <f t="shared" si="7"/>
        <v>0.99134539732494098</v>
      </c>
      <c r="AI77" s="26">
        <v>27.05</v>
      </c>
      <c r="AL77" s="26">
        <f t="shared" si="6"/>
        <v>102.249</v>
      </c>
    </row>
    <row r="78" spans="1:38">
      <c r="A78" s="1" t="s">
        <v>103</v>
      </c>
      <c r="B78" s="25">
        <v>43057</v>
      </c>
      <c r="C78" s="25">
        <v>43040</v>
      </c>
      <c r="D78" s="25">
        <v>43100</v>
      </c>
      <c r="E78" s="1" t="s">
        <v>67</v>
      </c>
      <c r="F78" s="1" t="s">
        <v>104</v>
      </c>
      <c r="H78" s="1" t="s">
        <v>116</v>
      </c>
      <c r="L78" s="1" t="s">
        <v>122</v>
      </c>
      <c r="Q78" s="31">
        <v>3895</v>
      </c>
      <c r="T78" s="1">
        <v>3</v>
      </c>
      <c r="U78" s="28">
        <f t="shared" si="8"/>
        <v>7.7800829875518667E-4</v>
      </c>
      <c r="AB78" s="31">
        <v>3895</v>
      </c>
      <c r="AF78" s="31">
        <v>3856</v>
      </c>
      <c r="AG78" s="28">
        <f t="shared" si="7"/>
        <v>0.98998716302952505</v>
      </c>
      <c r="AI78" s="26">
        <v>27.05</v>
      </c>
      <c r="AL78" s="26">
        <f t="shared" si="6"/>
        <v>104.3048</v>
      </c>
    </row>
    <row r="79" spans="1:38">
      <c r="A79" s="1" t="s">
        <v>103</v>
      </c>
      <c r="B79" s="25">
        <v>43058</v>
      </c>
      <c r="C79" s="25">
        <v>43040</v>
      </c>
      <c r="D79" s="25">
        <v>43100</v>
      </c>
      <c r="E79" s="1" t="s">
        <v>67</v>
      </c>
      <c r="F79" s="1" t="s">
        <v>104</v>
      </c>
      <c r="H79" s="1" t="s">
        <v>116</v>
      </c>
      <c r="L79" s="1" t="s">
        <v>122</v>
      </c>
      <c r="Q79" s="31">
        <v>3862</v>
      </c>
      <c r="T79" s="1">
        <v>6</v>
      </c>
      <c r="U79" s="28">
        <f t="shared" si="8"/>
        <v>1.5731515469323545E-3</v>
      </c>
      <c r="AB79" s="31">
        <v>3862</v>
      </c>
      <c r="AF79" s="31">
        <v>3814</v>
      </c>
      <c r="AG79" s="28">
        <f t="shared" si="7"/>
        <v>0.9875712066286898</v>
      </c>
      <c r="AI79" s="26">
        <v>27.05</v>
      </c>
      <c r="AL79" s="26">
        <f t="shared" si="6"/>
        <v>103.1687</v>
      </c>
    </row>
    <row r="80" spans="1:38">
      <c r="A80" s="1" t="s">
        <v>103</v>
      </c>
      <c r="B80" s="25">
        <v>43052</v>
      </c>
      <c r="C80" s="25">
        <v>43040</v>
      </c>
      <c r="D80" s="25">
        <v>43100</v>
      </c>
      <c r="E80" s="1" t="s">
        <v>67</v>
      </c>
      <c r="F80" s="1" t="s">
        <v>104</v>
      </c>
      <c r="H80" s="1" t="s">
        <v>117</v>
      </c>
      <c r="L80" s="1" t="s">
        <v>123</v>
      </c>
      <c r="Q80" s="31">
        <v>3499</v>
      </c>
      <c r="T80" s="1">
        <v>3</v>
      </c>
      <c r="U80" s="28">
        <f t="shared" si="8"/>
        <v>8.8002346729246109E-4</v>
      </c>
      <c r="AB80" s="31">
        <v>3499</v>
      </c>
      <c r="AF80" s="31">
        <v>3409</v>
      </c>
      <c r="AG80" s="28">
        <f t="shared" si="7"/>
        <v>0.97427836524721345</v>
      </c>
      <c r="AI80" s="26">
        <v>27.05</v>
      </c>
      <c r="AL80" s="26">
        <f t="shared" si="6"/>
        <v>92.213449999999995</v>
      </c>
    </row>
    <row r="81" spans="1:38">
      <c r="A81" s="1" t="s">
        <v>103</v>
      </c>
      <c r="B81" s="25">
        <v>43053</v>
      </c>
      <c r="C81" s="25">
        <v>43040</v>
      </c>
      <c r="D81" s="25">
        <v>43100</v>
      </c>
      <c r="E81" s="1" t="s">
        <v>67</v>
      </c>
      <c r="F81" s="1" t="s">
        <v>104</v>
      </c>
      <c r="H81" s="1" t="s">
        <v>117</v>
      </c>
      <c r="L81" s="1" t="s">
        <v>123</v>
      </c>
      <c r="Q81" s="31">
        <v>3412</v>
      </c>
      <c r="T81" s="1">
        <v>1</v>
      </c>
      <c r="U81" s="28">
        <f t="shared" si="8"/>
        <v>2.9753049687592978E-4</v>
      </c>
      <c r="AB81" s="31">
        <v>3412</v>
      </c>
      <c r="AF81" s="31">
        <v>3361</v>
      </c>
      <c r="AG81" s="28">
        <f t="shared" si="7"/>
        <v>0.98505275498241496</v>
      </c>
      <c r="AI81" s="26">
        <v>27.05</v>
      </c>
      <c r="AL81" s="26">
        <f t="shared" si="6"/>
        <v>90.915050000000008</v>
      </c>
    </row>
    <row r="82" spans="1:38">
      <c r="A82" s="1" t="s">
        <v>103</v>
      </c>
      <c r="B82" s="25">
        <v>43054</v>
      </c>
      <c r="C82" s="25">
        <v>43040</v>
      </c>
      <c r="D82" s="25">
        <v>43100</v>
      </c>
      <c r="E82" s="1" t="s">
        <v>67</v>
      </c>
      <c r="F82" s="1" t="s">
        <v>104</v>
      </c>
      <c r="H82" s="1" t="s">
        <v>117</v>
      </c>
      <c r="L82" s="1" t="s">
        <v>123</v>
      </c>
      <c r="Q82" s="31">
        <v>4144</v>
      </c>
      <c r="T82" s="1">
        <v>1</v>
      </c>
      <c r="U82" s="28">
        <f t="shared" si="8"/>
        <v>2.4485798237022528E-4</v>
      </c>
      <c r="AB82" s="31">
        <v>4144</v>
      </c>
      <c r="AF82" s="31">
        <v>4084</v>
      </c>
      <c r="AG82" s="28">
        <f t="shared" si="7"/>
        <v>0.98552123552123549</v>
      </c>
      <c r="AI82" s="26">
        <v>27.05</v>
      </c>
      <c r="AL82" s="26">
        <f t="shared" si="6"/>
        <v>110.4722</v>
      </c>
    </row>
    <row r="83" spans="1:38">
      <c r="A83" s="1" t="s">
        <v>103</v>
      </c>
      <c r="B83" s="25">
        <v>43055</v>
      </c>
      <c r="C83" s="25">
        <v>43040</v>
      </c>
      <c r="D83" s="25">
        <v>43100</v>
      </c>
      <c r="E83" s="1" t="s">
        <v>67</v>
      </c>
      <c r="F83" s="1" t="s">
        <v>104</v>
      </c>
      <c r="H83" s="1" t="s">
        <v>117</v>
      </c>
      <c r="L83" s="1" t="s">
        <v>123</v>
      </c>
      <c r="Q83" s="31">
        <v>3368</v>
      </c>
      <c r="T83" s="1">
        <v>3</v>
      </c>
      <c r="U83" s="28">
        <f t="shared" si="8"/>
        <v>8.9793475007482785E-4</v>
      </c>
      <c r="AB83" s="31">
        <v>3368</v>
      </c>
      <c r="AF83" s="31">
        <v>3341</v>
      </c>
      <c r="AG83" s="28">
        <f t="shared" si="7"/>
        <v>0.9919833729216152</v>
      </c>
      <c r="AI83" s="26">
        <v>27.05</v>
      </c>
      <c r="AL83" s="26">
        <f t="shared" si="6"/>
        <v>90.374049999999997</v>
      </c>
    </row>
    <row r="84" spans="1:38">
      <c r="A84" s="1" t="s">
        <v>103</v>
      </c>
      <c r="B84" s="25">
        <v>43056</v>
      </c>
      <c r="C84" s="25">
        <v>43040</v>
      </c>
      <c r="D84" s="25">
        <v>43100</v>
      </c>
      <c r="E84" s="1" t="s">
        <v>67</v>
      </c>
      <c r="F84" s="1" t="s">
        <v>104</v>
      </c>
      <c r="H84" s="1" t="s">
        <v>117</v>
      </c>
      <c r="L84" s="1" t="s">
        <v>123</v>
      </c>
      <c r="Q84" s="31">
        <v>3834</v>
      </c>
      <c r="T84" s="1">
        <v>1</v>
      </c>
      <c r="U84" s="28">
        <f t="shared" si="8"/>
        <v>2.6427061310782242E-4</v>
      </c>
      <c r="AB84" s="31">
        <v>3834</v>
      </c>
      <c r="AF84" s="31">
        <v>3784</v>
      </c>
      <c r="AG84" s="28">
        <f t="shared" si="7"/>
        <v>0.98695878977569118</v>
      </c>
      <c r="AI84" s="26">
        <v>27.05</v>
      </c>
      <c r="AL84" s="26">
        <f t="shared" si="6"/>
        <v>102.35719999999999</v>
      </c>
    </row>
    <row r="85" spans="1:38">
      <c r="A85" s="1" t="s">
        <v>103</v>
      </c>
      <c r="B85" s="25">
        <v>43057</v>
      </c>
      <c r="C85" s="25">
        <v>43040</v>
      </c>
      <c r="D85" s="25">
        <v>43100</v>
      </c>
      <c r="E85" s="1" t="s">
        <v>67</v>
      </c>
      <c r="F85" s="1" t="s">
        <v>104</v>
      </c>
      <c r="H85" s="1" t="s">
        <v>117</v>
      </c>
      <c r="L85" s="1" t="s">
        <v>123</v>
      </c>
      <c r="Q85" s="31">
        <v>4040</v>
      </c>
      <c r="T85" s="1">
        <v>3</v>
      </c>
      <c r="U85" s="28">
        <f t="shared" si="8"/>
        <v>7.5075075075075074E-4</v>
      </c>
      <c r="AB85" s="31">
        <v>4040</v>
      </c>
      <c r="AF85" s="31">
        <v>3996</v>
      </c>
      <c r="AG85" s="28">
        <f t="shared" si="7"/>
        <v>0.9891089108910891</v>
      </c>
      <c r="AI85" s="26">
        <v>27.05</v>
      </c>
      <c r="AL85" s="26">
        <f t="shared" si="6"/>
        <v>108.09180000000001</v>
      </c>
    </row>
    <row r="86" spans="1:38">
      <c r="A86" s="1" t="s">
        <v>103</v>
      </c>
      <c r="B86" s="25">
        <v>43058</v>
      </c>
      <c r="C86" s="25">
        <v>43040</v>
      </c>
      <c r="D86" s="25">
        <v>43100</v>
      </c>
      <c r="E86" s="1" t="s">
        <v>67</v>
      </c>
      <c r="F86" s="1" t="s">
        <v>104</v>
      </c>
      <c r="H86" s="1" t="s">
        <v>117</v>
      </c>
      <c r="L86" s="1" t="s">
        <v>123</v>
      </c>
      <c r="Q86" s="31">
        <v>3956</v>
      </c>
      <c r="T86" s="1">
        <v>1</v>
      </c>
      <c r="U86" s="28">
        <f t="shared" si="8"/>
        <v>2.5568908207619537E-4</v>
      </c>
      <c r="AB86" s="31">
        <v>3956</v>
      </c>
      <c r="AF86" s="31">
        <v>3911</v>
      </c>
      <c r="AG86" s="28">
        <f t="shared" si="7"/>
        <v>0.98862487360970674</v>
      </c>
      <c r="AI86" s="26">
        <v>27.05</v>
      </c>
      <c r="AL86" s="26">
        <f t="shared" si="6"/>
        <v>105.79255000000001</v>
      </c>
    </row>
    <row r="87" spans="1:38">
      <c r="A87" s="1" t="s">
        <v>103</v>
      </c>
      <c r="B87" s="25">
        <v>43052</v>
      </c>
      <c r="C87" s="25">
        <v>43040</v>
      </c>
      <c r="D87" s="25">
        <v>43100</v>
      </c>
      <c r="E87" s="1" t="s">
        <v>67</v>
      </c>
      <c r="F87" s="1" t="s">
        <v>104</v>
      </c>
      <c r="H87" s="1" t="s">
        <v>118</v>
      </c>
      <c r="L87" s="1" t="s">
        <v>124</v>
      </c>
      <c r="Q87" s="31">
        <v>3444</v>
      </c>
      <c r="T87" s="1">
        <v>4</v>
      </c>
      <c r="U87" s="28">
        <f t="shared" si="8"/>
        <v>1.1918951132300357E-3</v>
      </c>
      <c r="AB87" s="31">
        <v>3444</v>
      </c>
      <c r="AF87" s="31">
        <v>3356</v>
      </c>
      <c r="AG87" s="28">
        <f t="shared" si="7"/>
        <v>0.97444831591173053</v>
      </c>
      <c r="AI87" s="26">
        <v>27.05</v>
      </c>
      <c r="AL87" s="26">
        <f t="shared" si="6"/>
        <v>90.779800000000009</v>
      </c>
    </row>
    <row r="88" spans="1:38">
      <c r="A88" s="1" t="s">
        <v>103</v>
      </c>
      <c r="B88" s="25">
        <v>43053</v>
      </c>
      <c r="C88" s="25">
        <v>43040</v>
      </c>
      <c r="D88" s="25">
        <v>43100</v>
      </c>
      <c r="E88" s="1" t="s">
        <v>67</v>
      </c>
      <c r="F88" s="1" t="s">
        <v>104</v>
      </c>
      <c r="H88" s="1" t="s">
        <v>118</v>
      </c>
      <c r="L88" s="1" t="s">
        <v>124</v>
      </c>
      <c r="Q88" s="31">
        <v>3464</v>
      </c>
      <c r="T88" s="1">
        <v>3</v>
      </c>
      <c r="U88" s="28">
        <f t="shared" si="8"/>
        <v>8.7719298245614037E-4</v>
      </c>
      <c r="AB88" s="31">
        <v>3464</v>
      </c>
      <c r="AF88" s="31">
        <v>3420</v>
      </c>
      <c r="AG88" s="28">
        <f t="shared" si="7"/>
        <v>0.98729792147806006</v>
      </c>
      <c r="AI88" s="26">
        <v>27.05</v>
      </c>
      <c r="AL88" s="26">
        <f t="shared" si="6"/>
        <v>92.510999999999996</v>
      </c>
    </row>
    <row r="89" spans="1:38">
      <c r="A89" s="1" t="s">
        <v>103</v>
      </c>
      <c r="B89" s="25">
        <v>43054</v>
      </c>
      <c r="C89" s="25">
        <v>43040</v>
      </c>
      <c r="D89" s="25">
        <v>43100</v>
      </c>
      <c r="E89" s="1" t="s">
        <v>67</v>
      </c>
      <c r="F89" s="1" t="s">
        <v>104</v>
      </c>
      <c r="H89" s="1" t="s">
        <v>118</v>
      </c>
      <c r="L89" s="1" t="s">
        <v>124</v>
      </c>
      <c r="Q89" s="31">
        <v>4109</v>
      </c>
      <c r="T89" s="1">
        <v>0</v>
      </c>
      <c r="U89" s="28">
        <f t="shared" si="8"/>
        <v>0</v>
      </c>
      <c r="AB89" s="31">
        <v>4109</v>
      </c>
      <c r="AF89" s="31">
        <v>4038</v>
      </c>
      <c r="AG89" s="28">
        <f t="shared" si="7"/>
        <v>0.98272085665612074</v>
      </c>
      <c r="AI89" s="26">
        <v>27.05</v>
      </c>
      <c r="AL89" s="26">
        <f t="shared" ref="AL89:AL113" si="9">AF89*AI89/1000</f>
        <v>109.22790000000001</v>
      </c>
    </row>
    <row r="90" spans="1:38">
      <c r="A90" s="1" t="s">
        <v>103</v>
      </c>
      <c r="B90" s="25">
        <v>43055</v>
      </c>
      <c r="C90" s="25">
        <v>43040</v>
      </c>
      <c r="D90" s="25">
        <v>43100</v>
      </c>
      <c r="E90" s="1" t="s">
        <v>67</v>
      </c>
      <c r="F90" s="1" t="s">
        <v>104</v>
      </c>
      <c r="H90" s="1" t="s">
        <v>118</v>
      </c>
      <c r="L90" s="1" t="s">
        <v>124</v>
      </c>
      <c r="Q90" s="31">
        <v>3281</v>
      </c>
      <c r="T90" s="1">
        <v>1</v>
      </c>
      <c r="U90" s="28">
        <f t="shared" si="8"/>
        <v>3.0599755201958382E-4</v>
      </c>
      <c r="AB90" s="31">
        <v>3281</v>
      </c>
      <c r="AF90" s="31">
        <v>3268</v>
      </c>
      <c r="AG90" s="28">
        <f t="shared" si="7"/>
        <v>0.99603779335568421</v>
      </c>
      <c r="AI90" s="26">
        <v>27.05</v>
      </c>
      <c r="AL90" s="26">
        <f t="shared" si="9"/>
        <v>88.399400000000014</v>
      </c>
    </row>
    <row r="91" spans="1:38">
      <c r="A91" s="1" t="s">
        <v>103</v>
      </c>
      <c r="B91" s="25">
        <v>43056</v>
      </c>
      <c r="C91" s="25">
        <v>43040</v>
      </c>
      <c r="D91" s="25">
        <v>43100</v>
      </c>
      <c r="E91" s="1" t="s">
        <v>67</v>
      </c>
      <c r="F91" s="1" t="s">
        <v>104</v>
      </c>
      <c r="H91" s="1" t="s">
        <v>118</v>
      </c>
      <c r="L91" s="1" t="s">
        <v>124</v>
      </c>
      <c r="Q91" s="31">
        <v>3841</v>
      </c>
      <c r="T91" s="1">
        <v>1</v>
      </c>
      <c r="U91" s="28">
        <f t="shared" si="8"/>
        <v>2.6301946344029457E-4</v>
      </c>
      <c r="AB91" s="31">
        <v>3841</v>
      </c>
      <c r="AF91" s="31">
        <v>3802</v>
      </c>
      <c r="AG91" s="28">
        <f t="shared" si="7"/>
        <v>0.98984639416818532</v>
      </c>
      <c r="AI91" s="26">
        <v>27.05</v>
      </c>
      <c r="AL91" s="26">
        <f t="shared" si="9"/>
        <v>102.84410000000001</v>
      </c>
    </row>
    <row r="92" spans="1:38">
      <c r="A92" s="1" t="s">
        <v>103</v>
      </c>
      <c r="B92" s="25">
        <v>43057</v>
      </c>
      <c r="C92" s="25">
        <v>43040</v>
      </c>
      <c r="D92" s="25">
        <v>43100</v>
      </c>
      <c r="E92" s="1" t="s">
        <v>67</v>
      </c>
      <c r="F92" s="1" t="s">
        <v>104</v>
      </c>
      <c r="H92" s="1" t="s">
        <v>118</v>
      </c>
      <c r="L92" s="1" t="s">
        <v>124</v>
      </c>
      <c r="Q92" s="31">
        <v>4065</v>
      </c>
      <c r="T92" s="1">
        <v>2</v>
      </c>
      <c r="U92" s="28">
        <f t="shared" si="8"/>
        <v>4.9738870927629945E-4</v>
      </c>
      <c r="AB92" s="31">
        <v>4065</v>
      </c>
      <c r="AF92" s="31">
        <v>4021</v>
      </c>
      <c r="AG92" s="28">
        <f t="shared" si="7"/>
        <v>0.98917589175891762</v>
      </c>
      <c r="AI92" s="26">
        <v>27.05</v>
      </c>
      <c r="AL92" s="26">
        <f t="shared" si="9"/>
        <v>108.76805</v>
      </c>
    </row>
    <row r="93" spans="1:38">
      <c r="A93" s="1" t="s">
        <v>103</v>
      </c>
      <c r="B93" s="25">
        <v>43058</v>
      </c>
      <c r="C93" s="25">
        <v>43040</v>
      </c>
      <c r="D93" s="25">
        <v>43100</v>
      </c>
      <c r="E93" s="1" t="s">
        <v>67</v>
      </c>
      <c r="F93" s="1" t="s">
        <v>104</v>
      </c>
      <c r="H93" s="1" t="s">
        <v>118</v>
      </c>
      <c r="L93" s="1" t="s">
        <v>124</v>
      </c>
      <c r="Q93" s="31">
        <v>3917</v>
      </c>
      <c r="T93" s="1">
        <v>2</v>
      </c>
      <c r="U93" s="28">
        <f t="shared" si="8"/>
        <v>5.1546391752577321E-4</v>
      </c>
      <c r="AB93" s="31">
        <v>3917</v>
      </c>
      <c r="AF93" s="31">
        <v>3880</v>
      </c>
      <c r="AG93" s="28">
        <f t="shared" si="7"/>
        <v>0.99055399540464639</v>
      </c>
      <c r="AI93" s="26">
        <v>27.05</v>
      </c>
      <c r="AL93" s="26">
        <f t="shared" si="9"/>
        <v>104.95399999999999</v>
      </c>
    </row>
    <row r="94" spans="1:38">
      <c r="A94" s="1" t="s">
        <v>103</v>
      </c>
      <c r="B94" s="25">
        <v>43052</v>
      </c>
      <c r="C94" s="25">
        <v>43040</v>
      </c>
      <c r="D94" s="25">
        <v>43100</v>
      </c>
      <c r="E94" s="1" t="s">
        <v>67</v>
      </c>
      <c r="F94" s="1" t="s">
        <v>104</v>
      </c>
      <c r="H94" s="1" t="s">
        <v>119</v>
      </c>
      <c r="L94" s="1" t="s">
        <v>125</v>
      </c>
      <c r="Q94" s="31">
        <v>3618</v>
      </c>
      <c r="T94" s="1">
        <v>3</v>
      </c>
      <c r="U94" s="28">
        <f t="shared" si="8"/>
        <v>8.515469770082316E-4</v>
      </c>
      <c r="AB94" s="31">
        <v>3618</v>
      </c>
      <c r="AF94" s="31">
        <v>3523</v>
      </c>
      <c r="AG94" s="28">
        <f t="shared" si="7"/>
        <v>0.9737423991155334</v>
      </c>
      <c r="AI94" s="26">
        <v>27.05</v>
      </c>
      <c r="AL94" s="26">
        <f t="shared" si="9"/>
        <v>95.297150000000002</v>
      </c>
    </row>
    <row r="95" spans="1:38">
      <c r="A95" s="1" t="s">
        <v>103</v>
      </c>
      <c r="B95" s="25">
        <v>43053</v>
      </c>
      <c r="C95" s="25">
        <v>43040</v>
      </c>
      <c r="D95" s="25">
        <v>43100</v>
      </c>
      <c r="E95" s="1" t="s">
        <v>67</v>
      </c>
      <c r="F95" s="1" t="s">
        <v>104</v>
      </c>
      <c r="H95" s="1" t="s">
        <v>119</v>
      </c>
      <c r="L95" s="1" t="s">
        <v>125</v>
      </c>
      <c r="Q95" s="31">
        <v>3372</v>
      </c>
      <c r="T95" s="1">
        <v>1</v>
      </c>
      <c r="U95" s="28">
        <f t="shared" si="8"/>
        <v>3.0084235860409147E-4</v>
      </c>
      <c r="AB95" s="31">
        <v>3372</v>
      </c>
      <c r="AF95" s="31">
        <v>3324</v>
      </c>
      <c r="AG95" s="28">
        <f t="shared" si="7"/>
        <v>0.98576512455516019</v>
      </c>
      <c r="AI95" s="26">
        <v>27.05</v>
      </c>
      <c r="AL95" s="26">
        <f t="shared" si="9"/>
        <v>89.914199999999994</v>
      </c>
    </row>
    <row r="96" spans="1:38">
      <c r="A96" s="1" t="s">
        <v>103</v>
      </c>
      <c r="B96" s="25">
        <v>43054</v>
      </c>
      <c r="C96" s="25">
        <v>43040</v>
      </c>
      <c r="D96" s="25">
        <v>43100</v>
      </c>
      <c r="E96" s="1" t="s">
        <v>67</v>
      </c>
      <c r="F96" s="1" t="s">
        <v>104</v>
      </c>
      <c r="H96" s="1" t="s">
        <v>119</v>
      </c>
      <c r="L96" s="1" t="s">
        <v>125</v>
      </c>
      <c r="Q96" s="31">
        <v>4040</v>
      </c>
      <c r="T96" s="1">
        <v>6</v>
      </c>
      <c r="U96" s="28">
        <f t="shared" si="8"/>
        <v>1.5079165619502387E-3</v>
      </c>
      <c r="AB96" s="31">
        <v>4040</v>
      </c>
      <c r="AF96" s="31">
        <v>3979</v>
      </c>
      <c r="AG96" s="28">
        <f t="shared" si="7"/>
        <v>0.98490099009900989</v>
      </c>
      <c r="AI96" s="26">
        <v>27.05</v>
      </c>
      <c r="AL96" s="26">
        <f t="shared" si="9"/>
        <v>107.63195</v>
      </c>
    </row>
    <row r="97" spans="1:38">
      <c r="A97" s="1" t="s">
        <v>103</v>
      </c>
      <c r="B97" s="25">
        <v>43055</v>
      </c>
      <c r="C97" s="25">
        <v>43040</v>
      </c>
      <c r="D97" s="25">
        <v>43100</v>
      </c>
      <c r="E97" s="1" t="s">
        <v>67</v>
      </c>
      <c r="F97" s="1" t="s">
        <v>104</v>
      </c>
      <c r="H97" s="1" t="s">
        <v>119</v>
      </c>
      <c r="L97" s="1" t="s">
        <v>125</v>
      </c>
      <c r="Q97" s="31">
        <v>3297</v>
      </c>
      <c r="T97" s="1">
        <v>3</v>
      </c>
      <c r="U97" s="28">
        <f t="shared" si="8"/>
        <v>9.1324200913242006E-4</v>
      </c>
      <c r="AB97" s="31">
        <v>3297</v>
      </c>
      <c r="AF97" s="31">
        <v>3285</v>
      </c>
      <c r="AG97" s="28">
        <f t="shared" si="7"/>
        <v>0.99636032757051862</v>
      </c>
      <c r="AI97" s="26">
        <v>27.05</v>
      </c>
      <c r="AL97" s="26">
        <f t="shared" si="9"/>
        <v>88.859250000000003</v>
      </c>
    </row>
    <row r="98" spans="1:38">
      <c r="A98" s="1" t="s">
        <v>103</v>
      </c>
      <c r="B98" s="25">
        <v>43056</v>
      </c>
      <c r="C98" s="25">
        <v>43040</v>
      </c>
      <c r="D98" s="25">
        <v>43100</v>
      </c>
      <c r="E98" s="1" t="s">
        <v>67</v>
      </c>
      <c r="F98" s="1" t="s">
        <v>104</v>
      </c>
      <c r="H98" s="1" t="s">
        <v>119</v>
      </c>
      <c r="L98" s="1" t="s">
        <v>125</v>
      </c>
      <c r="Q98" s="31">
        <v>3785</v>
      </c>
      <c r="T98" s="1">
        <v>0</v>
      </c>
      <c r="U98" s="28">
        <f t="shared" si="8"/>
        <v>0</v>
      </c>
      <c r="AB98" s="31">
        <v>3785</v>
      </c>
      <c r="AF98" s="31">
        <v>3745</v>
      </c>
      <c r="AG98" s="28">
        <f t="shared" si="7"/>
        <v>0.98943196829590485</v>
      </c>
      <c r="AI98" s="26">
        <v>27.05</v>
      </c>
      <c r="AL98" s="26">
        <f t="shared" si="9"/>
        <v>101.30225</v>
      </c>
    </row>
    <row r="99" spans="1:38">
      <c r="A99" s="1" t="s">
        <v>103</v>
      </c>
      <c r="B99" s="25">
        <v>43057</v>
      </c>
      <c r="C99" s="25">
        <v>43040</v>
      </c>
      <c r="D99" s="25">
        <v>43100</v>
      </c>
      <c r="E99" s="1" t="s">
        <v>67</v>
      </c>
      <c r="F99" s="1" t="s">
        <v>104</v>
      </c>
      <c r="H99" s="1" t="s">
        <v>119</v>
      </c>
      <c r="L99" s="1" t="s">
        <v>125</v>
      </c>
      <c r="Q99" s="31">
        <v>4031</v>
      </c>
      <c r="T99" s="1">
        <v>2</v>
      </c>
      <c r="U99" s="28">
        <f t="shared" si="8"/>
        <v>5.018820577164366E-4</v>
      </c>
      <c r="AB99" s="31">
        <v>4031</v>
      </c>
      <c r="AF99" s="31">
        <v>3985</v>
      </c>
      <c r="AG99" s="28">
        <f t="shared" si="7"/>
        <v>0.98858843959315301</v>
      </c>
      <c r="AI99" s="26">
        <v>27.05</v>
      </c>
      <c r="AL99" s="26">
        <f t="shared" si="9"/>
        <v>107.79425000000001</v>
      </c>
    </row>
    <row r="100" spans="1:38">
      <c r="A100" s="1" t="s">
        <v>103</v>
      </c>
      <c r="B100" s="25">
        <v>43058</v>
      </c>
      <c r="C100" s="25">
        <v>43040</v>
      </c>
      <c r="D100" s="25">
        <v>43100</v>
      </c>
      <c r="E100" s="1" t="s">
        <v>67</v>
      </c>
      <c r="F100" s="1" t="s">
        <v>104</v>
      </c>
      <c r="H100" s="1" t="s">
        <v>119</v>
      </c>
      <c r="L100" s="1" t="s">
        <v>125</v>
      </c>
      <c r="Q100" s="31">
        <v>3805</v>
      </c>
      <c r="T100" s="1">
        <v>3</v>
      </c>
      <c r="U100" s="28">
        <f t="shared" si="8"/>
        <v>7.989347536617843E-4</v>
      </c>
      <c r="AB100" s="31">
        <v>3805</v>
      </c>
      <c r="AF100" s="31">
        <v>3755</v>
      </c>
      <c r="AG100" s="28">
        <f t="shared" si="7"/>
        <v>0.98685939553219448</v>
      </c>
      <c r="AI100" s="26">
        <v>27.05</v>
      </c>
      <c r="AL100" s="26">
        <f t="shared" si="9"/>
        <v>101.57275</v>
      </c>
    </row>
    <row r="101" spans="1:38">
      <c r="A101" s="1" t="s">
        <v>103</v>
      </c>
      <c r="B101" s="25">
        <v>43052</v>
      </c>
      <c r="C101" s="25">
        <v>43040</v>
      </c>
      <c r="D101" s="25">
        <v>43100</v>
      </c>
      <c r="E101" s="1" t="s">
        <v>67</v>
      </c>
      <c r="F101" s="1" t="s">
        <v>104</v>
      </c>
      <c r="H101" s="1" t="s">
        <v>120</v>
      </c>
      <c r="L101" s="1" t="s">
        <v>126</v>
      </c>
      <c r="Q101" s="31">
        <v>3464</v>
      </c>
      <c r="T101" s="1">
        <v>2</v>
      </c>
      <c r="U101" s="28">
        <f t="shared" si="8"/>
        <v>5.9400059400059396E-4</v>
      </c>
      <c r="AB101" s="31">
        <v>3464</v>
      </c>
      <c r="AF101" s="31">
        <v>3367</v>
      </c>
      <c r="AG101" s="28">
        <f t="shared" si="7"/>
        <v>0.97199769053117779</v>
      </c>
      <c r="AI101" s="26">
        <v>27.05</v>
      </c>
      <c r="AL101" s="26">
        <f t="shared" si="9"/>
        <v>91.07735000000001</v>
      </c>
    </row>
    <row r="102" spans="1:38">
      <c r="A102" s="1" t="s">
        <v>103</v>
      </c>
      <c r="B102" s="25">
        <v>43053</v>
      </c>
      <c r="C102" s="25">
        <v>43040</v>
      </c>
      <c r="D102" s="25">
        <v>43100</v>
      </c>
      <c r="E102" s="1" t="s">
        <v>67</v>
      </c>
      <c r="F102" s="1" t="s">
        <v>104</v>
      </c>
      <c r="H102" s="1" t="s">
        <v>120</v>
      </c>
      <c r="L102" s="1" t="s">
        <v>126</v>
      </c>
      <c r="Q102" s="31">
        <v>3349</v>
      </c>
      <c r="T102" s="1">
        <v>8</v>
      </c>
      <c r="U102" s="28">
        <f t="shared" si="8"/>
        <v>2.4279210925644916E-3</v>
      </c>
      <c r="AB102" s="31">
        <v>3349</v>
      </c>
      <c r="AF102" s="31">
        <v>3295</v>
      </c>
      <c r="AG102" s="28">
        <f t="shared" si="7"/>
        <v>0.98387578381606444</v>
      </c>
      <c r="AI102" s="26">
        <v>27.05</v>
      </c>
      <c r="AL102" s="26">
        <f t="shared" si="9"/>
        <v>89.129750000000001</v>
      </c>
    </row>
    <row r="103" spans="1:38">
      <c r="A103" s="1" t="s">
        <v>103</v>
      </c>
      <c r="B103" s="25">
        <v>43054</v>
      </c>
      <c r="C103" s="25">
        <v>43040</v>
      </c>
      <c r="D103" s="25">
        <v>43100</v>
      </c>
      <c r="E103" s="1" t="s">
        <v>67</v>
      </c>
      <c r="F103" s="1" t="s">
        <v>104</v>
      </c>
      <c r="H103" s="1" t="s">
        <v>120</v>
      </c>
      <c r="L103" s="1" t="s">
        <v>126</v>
      </c>
      <c r="Q103" s="31">
        <v>4090</v>
      </c>
      <c r="T103" s="1">
        <v>2</v>
      </c>
      <c r="U103" s="28">
        <f t="shared" si="8"/>
        <v>4.976362279173924E-4</v>
      </c>
      <c r="AB103" s="31">
        <v>4090</v>
      </c>
      <c r="AF103" s="31">
        <v>4019</v>
      </c>
      <c r="AG103" s="28">
        <f t="shared" si="7"/>
        <v>0.98264058679706601</v>
      </c>
      <c r="AI103" s="26">
        <v>27.05</v>
      </c>
      <c r="AL103" s="26">
        <f t="shared" si="9"/>
        <v>108.71395</v>
      </c>
    </row>
    <row r="104" spans="1:38">
      <c r="A104" s="1" t="s">
        <v>103</v>
      </c>
      <c r="B104" s="25">
        <v>43055</v>
      </c>
      <c r="C104" s="25">
        <v>43040</v>
      </c>
      <c r="D104" s="25">
        <v>43100</v>
      </c>
      <c r="E104" s="1" t="s">
        <v>67</v>
      </c>
      <c r="F104" s="1" t="s">
        <v>104</v>
      </c>
      <c r="H104" s="1" t="s">
        <v>120</v>
      </c>
      <c r="L104" s="1" t="s">
        <v>126</v>
      </c>
      <c r="Q104" s="31">
        <v>3334</v>
      </c>
      <c r="T104" s="1">
        <v>2</v>
      </c>
      <c r="U104" s="28">
        <f t="shared" si="8"/>
        <v>6.0477774417901423E-4</v>
      </c>
      <c r="AB104" s="31">
        <v>3334</v>
      </c>
      <c r="AF104" s="31">
        <v>3307</v>
      </c>
      <c r="AG104" s="28">
        <f t="shared" si="7"/>
        <v>0.99190161967606483</v>
      </c>
      <c r="AI104" s="26">
        <v>27.05</v>
      </c>
      <c r="AL104" s="26">
        <f t="shared" si="9"/>
        <v>89.454350000000005</v>
      </c>
    </row>
    <row r="105" spans="1:38">
      <c r="A105" s="1" t="s">
        <v>103</v>
      </c>
      <c r="B105" s="25">
        <v>43056</v>
      </c>
      <c r="C105" s="25">
        <v>43040</v>
      </c>
      <c r="D105" s="25">
        <v>43100</v>
      </c>
      <c r="E105" s="1" t="s">
        <v>67</v>
      </c>
      <c r="F105" s="1" t="s">
        <v>104</v>
      </c>
      <c r="H105" s="1" t="s">
        <v>120</v>
      </c>
      <c r="L105" s="1" t="s">
        <v>126</v>
      </c>
      <c r="Q105" s="31">
        <v>3893</v>
      </c>
      <c r="T105" s="1">
        <v>0</v>
      </c>
      <c r="U105" s="28">
        <f t="shared" si="8"/>
        <v>0</v>
      </c>
      <c r="AB105" s="31">
        <v>3893</v>
      </c>
      <c r="AF105" s="31">
        <v>3852</v>
      </c>
      <c r="AG105" s="28">
        <f t="shared" si="7"/>
        <v>0.98946827639352686</v>
      </c>
      <c r="AI105" s="26">
        <v>27.05</v>
      </c>
      <c r="AL105" s="26">
        <f t="shared" si="9"/>
        <v>104.1966</v>
      </c>
    </row>
    <row r="106" spans="1:38">
      <c r="A106" s="1" t="s">
        <v>103</v>
      </c>
      <c r="B106" s="25">
        <v>43057</v>
      </c>
      <c r="C106" s="25">
        <v>43040</v>
      </c>
      <c r="D106" s="25">
        <v>43100</v>
      </c>
      <c r="E106" s="1" t="s">
        <v>67</v>
      </c>
      <c r="F106" s="1" t="s">
        <v>104</v>
      </c>
      <c r="H106" s="1" t="s">
        <v>120</v>
      </c>
      <c r="L106" s="1" t="s">
        <v>126</v>
      </c>
      <c r="Q106" s="31">
        <v>4028</v>
      </c>
      <c r="T106" s="1">
        <v>4</v>
      </c>
      <c r="U106" s="28">
        <f t="shared" si="8"/>
        <v>1.002004008016032E-3</v>
      </c>
      <c r="AB106" s="31">
        <v>4028</v>
      </c>
      <c r="AF106" s="31">
        <v>3992</v>
      </c>
      <c r="AG106" s="28">
        <f t="shared" si="7"/>
        <v>0.99106256206554122</v>
      </c>
      <c r="AI106" s="26">
        <v>27.05</v>
      </c>
      <c r="AL106" s="26">
        <f t="shared" si="9"/>
        <v>107.98360000000001</v>
      </c>
    </row>
    <row r="107" spans="1:38">
      <c r="A107" s="1" t="s">
        <v>103</v>
      </c>
      <c r="B107" s="25">
        <v>43058</v>
      </c>
      <c r="C107" s="25">
        <v>43040</v>
      </c>
      <c r="D107" s="25">
        <v>43100</v>
      </c>
      <c r="E107" s="1" t="s">
        <v>67</v>
      </c>
      <c r="F107" s="1" t="s">
        <v>104</v>
      </c>
      <c r="H107" s="1" t="s">
        <v>120</v>
      </c>
      <c r="L107" s="1" t="s">
        <v>126</v>
      </c>
      <c r="Q107" s="31">
        <v>3824</v>
      </c>
      <c r="T107" s="1">
        <v>8</v>
      </c>
      <c r="U107" s="28">
        <f t="shared" si="8"/>
        <v>2.1214531954388757E-3</v>
      </c>
      <c r="AB107" s="31">
        <v>3824</v>
      </c>
      <c r="AF107" s="31">
        <v>3771</v>
      </c>
      <c r="AG107" s="28">
        <f t="shared" si="7"/>
        <v>0.98614016736401677</v>
      </c>
      <c r="AI107" s="26">
        <v>27.05</v>
      </c>
      <c r="AL107" s="26">
        <f t="shared" si="9"/>
        <v>102.00555</v>
      </c>
    </row>
    <row r="108" spans="1:38">
      <c r="A108" s="1" t="s">
        <v>103</v>
      </c>
      <c r="B108" s="25">
        <v>43052</v>
      </c>
      <c r="C108" s="25">
        <v>43040</v>
      </c>
      <c r="D108" s="25">
        <v>43100</v>
      </c>
      <c r="E108" s="1" t="s">
        <v>67</v>
      </c>
      <c r="F108" s="1" t="s">
        <v>104</v>
      </c>
      <c r="H108" s="1" t="s">
        <v>121</v>
      </c>
      <c r="L108" s="1" t="s">
        <v>127</v>
      </c>
      <c r="Q108" s="31">
        <v>3606</v>
      </c>
      <c r="T108" s="1">
        <v>3</v>
      </c>
      <c r="U108" s="28">
        <f t="shared" si="8"/>
        <v>8.5397096498719043E-4</v>
      </c>
      <c r="AB108" s="31">
        <v>3606</v>
      </c>
      <c r="AF108" s="31">
        <v>3513</v>
      </c>
      <c r="AG108" s="28">
        <f t="shared" si="7"/>
        <v>0.97420965058236275</v>
      </c>
      <c r="AI108" s="26">
        <v>27.05</v>
      </c>
      <c r="AL108" s="26">
        <f t="shared" si="9"/>
        <v>95.026650000000004</v>
      </c>
    </row>
    <row r="109" spans="1:38">
      <c r="A109" s="1" t="s">
        <v>103</v>
      </c>
      <c r="B109" s="25">
        <v>43053</v>
      </c>
      <c r="C109" s="25">
        <v>43040</v>
      </c>
      <c r="D109" s="25">
        <v>43100</v>
      </c>
      <c r="E109" s="1" t="s">
        <v>67</v>
      </c>
      <c r="F109" s="1" t="s">
        <v>104</v>
      </c>
      <c r="H109" s="1" t="s">
        <v>121</v>
      </c>
      <c r="L109" s="1" t="s">
        <v>127</v>
      </c>
      <c r="Q109" s="31">
        <v>3359</v>
      </c>
      <c r="T109" s="1">
        <v>3</v>
      </c>
      <c r="U109" s="28">
        <f t="shared" si="8"/>
        <v>9.049773755656109E-4</v>
      </c>
      <c r="AB109" s="31">
        <v>3359</v>
      </c>
      <c r="AF109" s="31">
        <v>3315</v>
      </c>
      <c r="AG109" s="28">
        <f t="shared" si="7"/>
        <v>0.98690086335218818</v>
      </c>
      <c r="AI109" s="26">
        <v>27.05</v>
      </c>
      <c r="AL109" s="26">
        <f t="shared" si="9"/>
        <v>89.670749999999998</v>
      </c>
    </row>
    <row r="110" spans="1:38">
      <c r="A110" s="1" t="s">
        <v>103</v>
      </c>
      <c r="B110" s="25">
        <v>43054</v>
      </c>
      <c r="C110" s="25">
        <v>43040</v>
      </c>
      <c r="D110" s="25">
        <v>43100</v>
      </c>
      <c r="E110" s="1" t="s">
        <v>67</v>
      </c>
      <c r="F110" s="1" t="s">
        <v>104</v>
      </c>
      <c r="H110" s="1" t="s">
        <v>121</v>
      </c>
      <c r="L110" s="1" t="s">
        <v>127</v>
      </c>
      <c r="Q110" s="31">
        <v>4016</v>
      </c>
      <c r="T110" s="1">
        <v>1</v>
      </c>
      <c r="U110" s="28">
        <f t="shared" si="8"/>
        <v>2.5233409033560434E-4</v>
      </c>
      <c r="AB110" s="31">
        <v>4016</v>
      </c>
      <c r="AF110" s="31">
        <v>3963</v>
      </c>
      <c r="AG110" s="28">
        <f t="shared" si="7"/>
        <v>0.98680278884462147</v>
      </c>
      <c r="AI110" s="26">
        <v>27.05</v>
      </c>
      <c r="AL110" s="26">
        <f t="shared" si="9"/>
        <v>107.19915</v>
      </c>
    </row>
    <row r="111" spans="1:38">
      <c r="A111" s="1" t="s">
        <v>103</v>
      </c>
      <c r="B111" s="25">
        <v>43055</v>
      </c>
      <c r="C111" s="25">
        <v>43040</v>
      </c>
      <c r="D111" s="25">
        <v>43100</v>
      </c>
      <c r="E111" s="1" t="s">
        <v>67</v>
      </c>
      <c r="F111" s="1" t="s">
        <v>104</v>
      </c>
      <c r="H111" s="1" t="s">
        <v>121</v>
      </c>
      <c r="L111" s="1" t="s">
        <v>127</v>
      </c>
      <c r="Q111" s="31">
        <v>3276</v>
      </c>
      <c r="T111" s="1">
        <v>1</v>
      </c>
      <c r="U111" s="28">
        <f t="shared" si="8"/>
        <v>3.0826140567200987E-4</v>
      </c>
      <c r="AB111" s="31">
        <v>3276</v>
      </c>
      <c r="AF111" s="31">
        <v>3244</v>
      </c>
      <c r="AG111" s="28">
        <f t="shared" si="7"/>
        <v>0.99023199023199027</v>
      </c>
      <c r="AI111" s="26">
        <v>27.05</v>
      </c>
      <c r="AL111" s="26">
        <f t="shared" si="9"/>
        <v>87.750199999999992</v>
      </c>
    </row>
    <row r="112" spans="1:38">
      <c r="A112" s="1" t="s">
        <v>103</v>
      </c>
      <c r="B112" s="25">
        <v>43056</v>
      </c>
      <c r="C112" s="25">
        <v>43040</v>
      </c>
      <c r="D112" s="25">
        <v>43100</v>
      </c>
      <c r="E112" s="1" t="s">
        <v>67</v>
      </c>
      <c r="F112" s="1" t="s">
        <v>104</v>
      </c>
      <c r="H112" s="1" t="s">
        <v>121</v>
      </c>
      <c r="L112" s="1" t="s">
        <v>127</v>
      </c>
      <c r="Q112" s="31">
        <v>3868</v>
      </c>
      <c r="T112" s="1">
        <v>3</v>
      </c>
      <c r="U112" s="28">
        <f t="shared" si="8"/>
        <v>7.8247261345852897E-4</v>
      </c>
      <c r="AB112" s="31">
        <v>3868</v>
      </c>
      <c r="AF112" s="31">
        <v>3834</v>
      </c>
      <c r="AG112" s="28">
        <f t="shared" si="7"/>
        <v>0.99120992761116855</v>
      </c>
      <c r="AI112" s="26">
        <v>27.05</v>
      </c>
      <c r="AL112" s="26">
        <f t="shared" si="9"/>
        <v>103.7097</v>
      </c>
    </row>
    <row r="113" spans="1:38">
      <c r="A113" s="1" t="s">
        <v>103</v>
      </c>
      <c r="B113" s="25">
        <v>43057</v>
      </c>
      <c r="C113" s="25">
        <v>43040</v>
      </c>
      <c r="D113" s="25">
        <v>43100</v>
      </c>
      <c r="E113" s="1" t="s">
        <v>67</v>
      </c>
      <c r="F113" s="1" t="s">
        <v>104</v>
      </c>
      <c r="H113" s="1" t="s">
        <v>121</v>
      </c>
      <c r="L113" s="1" t="s">
        <v>127</v>
      </c>
      <c r="Q113" s="31">
        <v>4027</v>
      </c>
      <c r="T113" s="1">
        <v>1</v>
      </c>
      <c r="U113" s="28">
        <f t="shared" si="8"/>
        <v>2.512562814070352E-4</v>
      </c>
      <c r="AB113" s="31">
        <v>4027</v>
      </c>
      <c r="AF113" s="31">
        <v>3980</v>
      </c>
      <c r="AG113" s="28">
        <f t="shared" si="7"/>
        <v>0.98832878073007202</v>
      </c>
      <c r="AI113" s="26">
        <v>27.05</v>
      </c>
      <c r="AL113" s="26">
        <f t="shared" si="9"/>
        <v>107.65900000000001</v>
      </c>
    </row>
    <row r="114" spans="1:38">
      <c r="A114" s="1" t="s">
        <v>103</v>
      </c>
      <c r="B114" s="25">
        <v>43058</v>
      </c>
      <c r="C114" s="25">
        <v>43040</v>
      </c>
      <c r="D114" s="25">
        <v>43100</v>
      </c>
      <c r="E114" s="1" t="s">
        <v>67</v>
      </c>
      <c r="F114" s="1" t="s">
        <v>104</v>
      </c>
      <c r="H114" s="1" t="s">
        <v>121</v>
      </c>
      <c r="L114" s="1" t="s">
        <v>127</v>
      </c>
      <c r="Q114" s="31">
        <v>3914</v>
      </c>
      <c r="T114" s="1">
        <v>3</v>
      </c>
      <c r="U114" s="28">
        <f t="shared" si="8"/>
        <v>7.7299665034784846E-4</v>
      </c>
      <c r="AB114" s="31">
        <v>3914</v>
      </c>
      <c r="AF114" s="31">
        <v>3881</v>
      </c>
      <c r="AG114" s="28">
        <f>AF114/Q114</f>
        <v>0.99156872764435355</v>
      </c>
      <c r="AI114" s="26">
        <v>27.05</v>
      </c>
      <c r="AL114" s="26">
        <f>AF114*AI114/1000</f>
        <v>104.98105</v>
      </c>
    </row>
    <row r="115" spans="1:38">
      <c r="A115" s="1" t="s">
        <v>103</v>
      </c>
      <c r="B115" s="25">
        <v>43059</v>
      </c>
      <c r="C115" s="25">
        <v>43040</v>
      </c>
      <c r="D115" s="25">
        <v>43100</v>
      </c>
      <c r="E115" s="1" t="s">
        <v>67</v>
      </c>
      <c r="F115" s="1" t="s">
        <v>104</v>
      </c>
      <c r="H115" s="1" t="s">
        <v>116</v>
      </c>
      <c r="L115" s="1" t="s">
        <v>122</v>
      </c>
      <c r="Q115" s="31">
        <v>3820</v>
      </c>
      <c r="T115" s="1">
        <v>4</v>
      </c>
      <c r="U115" s="28">
        <f t="shared" si="8"/>
        <v>1.0568031704095112E-3</v>
      </c>
      <c r="AB115" s="31">
        <v>3820</v>
      </c>
      <c r="AF115" s="31">
        <v>3785</v>
      </c>
      <c r="AG115" s="28">
        <f t="shared" ref="AG115:AG155" si="10">AF115/Q115</f>
        <v>0.99083769633507857</v>
      </c>
      <c r="AI115" s="26">
        <v>27.05</v>
      </c>
      <c r="AL115" s="26">
        <f t="shared" ref="AL115:AL155" si="11">AF115*AI115/1000</f>
        <v>102.38424999999999</v>
      </c>
    </row>
    <row r="116" spans="1:38">
      <c r="A116" s="1" t="s">
        <v>103</v>
      </c>
      <c r="B116" s="25">
        <v>43060</v>
      </c>
      <c r="C116" s="25">
        <v>43040</v>
      </c>
      <c r="D116" s="25">
        <v>43100</v>
      </c>
      <c r="E116" s="1" t="s">
        <v>67</v>
      </c>
      <c r="F116" s="1" t="s">
        <v>104</v>
      </c>
      <c r="H116" s="1" t="s">
        <v>116</v>
      </c>
      <c r="L116" s="1" t="s">
        <v>122</v>
      </c>
      <c r="Q116" s="31">
        <v>4046</v>
      </c>
      <c r="T116" s="1">
        <v>1</v>
      </c>
      <c r="U116" s="28">
        <f t="shared" si="8"/>
        <v>2.4943876278373661E-4</v>
      </c>
      <c r="AB116" s="31">
        <v>4046</v>
      </c>
      <c r="AF116" s="31">
        <v>4009</v>
      </c>
      <c r="AG116" s="28">
        <f t="shared" si="10"/>
        <v>0.99085516559565001</v>
      </c>
      <c r="AI116" s="26">
        <v>27.05</v>
      </c>
      <c r="AL116" s="26">
        <f t="shared" si="11"/>
        <v>108.44345</v>
      </c>
    </row>
    <row r="117" spans="1:38">
      <c r="A117" s="1" t="s">
        <v>103</v>
      </c>
      <c r="B117" s="25">
        <v>43061</v>
      </c>
      <c r="C117" s="25">
        <v>43040</v>
      </c>
      <c r="D117" s="25">
        <v>43100</v>
      </c>
      <c r="E117" s="1" t="s">
        <v>67</v>
      </c>
      <c r="F117" s="1" t="s">
        <v>104</v>
      </c>
      <c r="H117" s="1" t="s">
        <v>116</v>
      </c>
      <c r="L117" s="1" t="s">
        <v>122</v>
      </c>
      <c r="Q117" s="31">
        <v>3722</v>
      </c>
      <c r="T117" s="1">
        <v>3</v>
      </c>
      <c r="U117" s="28">
        <f t="shared" si="8"/>
        <v>8.1967213114754098E-4</v>
      </c>
      <c r="AB117" s="31">
        <v>3722</v>
      </c>
      <c r="AF117" s="31">
        <v>3660</v>
      </c>
      <c r="AG117" s="28">
        <f t="shared" si="10"/>
        <v>0.98334228909188603</v>
      </c>
      <c r="AI117" s="26">
        <v>27.05</v>
      </c>
      <c r="AL117" s="26">
        <f t="shared" si="11"/>
        <v>99.003</v>
      </c>
    </row>
    <row r="118" spans="1:38">
      <c r="A118" s="1" t="s">
        <v>103</v>
      </c>
      <c r="B118" s="25">
        <v>43062</v>
      </c>
      <c r="C118" s="25">
        <v>43040</v>
      </c>
      <c r="D118" s="25">
        <v>43100</v>
      </c>
      <c r="E118" s="1" t="s">
        <v>67</v>
      </c>
      <c r="F118" s="1" t="s">
        <v>104</v>
      </c>
      <c r="H118" s="1" t="s">
        <v>116</v>
      </c>
      <c r="L118" s="1" t="s">
        <v>122</v>
      </c>
      <c r="Q118" s="31">
        <v>3779</v>
      </c>
      <c r="T118" s="1">
        <v>2</v>
      </c>
      <c r="U118" s="28">
        <f t="shared" si="8"/>
        <v>5.3590568060021436E-4</v>
      </c>
      <c r="AB118" s="31">
        <v>3779</v>
      </c>
      <c r="AF118" s="31">
        <v>3732</v>
      </c>
      <c r="AG118" s="28">
        <f t="shared" si="10"/>
        <v>0.98756284731410426</v>
      </c>
      <c r="AI118" s="26">
        <v>27.05</v>
      </c>
      <c r="AL118" s="26">
        <f t="shared" si="11"/>
        <v>100.95060000000001</v>
      </c>
    </row>
    <row r="119" spans="1:38">
      <c r="A119" s="1" t="s">
        <v>103</v>
      </c>
      <c r="B119" s="25">
        <v>43063</v>
      </c>
      <c r="C119" s="25">
        <v>43040</v>
      </c>
      <c r="D119" s="25">
        <v>43100</v>
      </c>
      <c r="E119" s="1" t="s">
        <v>67</v>
      </c>
      <c r="F119" s="1" t="s">
        <v>104</v>
      </c>
      <c r="H119" s="1" t="s">
        <v>116</v>
      </c>
      <c r="L119" s="1" t="s">
        <v>122</v>
      </c>
      <c r="Q119" s="31">
        <v>3564</v>
      </c>
      <c r="T119" s="1">
        <v>2</v>
      </c>
      <c r="U119" s="28">
        <f t="shared" si="8"/>
        <v>5.6834327934072179E-4</v>
      </c>
      <c r="AB119" s="31">
        <v>3564</v>
      </c>
      <c r="AF119" s="31">
        <v>3519</v>
      </c>
      <c r="AG119" s="28">
        <f t="shared" si="10"/>
        <v>0.98737373737373735</v>
      </c>
      <c r="AI119" s="26">
        <v>27.05</v>
      </c>
      <c r="AL119" s="26">
        <f t="shared" si="11"/>
        <v>95.188949999999991</v>
      </c>
    </row>
    <row r="120" spans="1:38">
      <c r="A120" s="1" t="s">
        <v>103</v>
      </c>
      <c r="B120" s="25">
        <v>43064</v>
      </c>
      <c r="C120" s="25">
        <v>43040</v>
      </c>
      <c r="D120" s="25">
        <v>43100</v>
      </c>
      <c r="E120" s="1" t="s">
        <v>67</v>
      </c>
      <c r="F120" s="1" t="s">
        <v>104</v>
      </c>
      <c r="H120" s="1" t="s">
        <v>116</v>
      </c>
      <c r="L120" s="1" t="s">
        <v>122</v>
      </c>
      <c r="Q120" s="31">
        <v>4234</v>
      </c>
      <c r="T120" s="1">
        <v>0</v>
      </c>
      <c r="U120" s="28">
        <f t="shared" si="8"/>
        <v>0</v>
      </c>
      <c r="AB120" s="31">
        <v>4234</v>
      </c>
      <c r="AF120" s="31">
        <v>4189</v>
      </c>
      <c r="AG120" s="28">
        <f t="shared" si="10"/>
        <v>0.98937175247992437</v>
      </c>
      <c r="AI120" s="26">
        <v>27.05</v>
      </c>
      <c r="AL120" s="26">
        <f t="shared" si="11"/>
        <v>113.31245</v>
      </c>
    </row>
    <row r="121" spans="1:38">
      <c r="A121" s="1" t="s">
        <v>103</v>
      </c>
      <c r="B121" s="25">
        <v>43065</v>
      </c>
      <c r="C121" s="25">
        <v>43040</v>
      </c>
      <c r="D121" s="25">
        <v>43100</v>
      </c>
      <c r="E121" s="1" t="s">
        <v>67</v>
      </c>
      <c r="F121" s="1" t="s">
        <v>104</v>
      </c>
      <c r="H121" s="1" t="s">
        <v>116</v>
      </c>
      <c r="L121" s="1" t="s">
        <v>122</v>
      </c>
      <c r="Q121" s="31">
        <v>4153</v>
      </c>
      <c r="T121" s="1">
        <v>0</v>
      </c>
      <c r="U121" s="28">
        <f t="shared" si="8"/>
        <v>0</v>
      </c>
      <c r="AB121" s="31">
        <v>4153</v>
      </c>
      <c r="AF121" s="31">
        <v>4119</v>
      </c>
      <c r="AG121" s="28">
        <f t="shared" si="10"/>
        <v>0.99181314712256197</v>
      </c>
      <c r="AI121" s="26">
        <v>27.05</v>
      </c>
      <c r="AL121" s="26">
        <f t="shared" si="11"/>
        <v>111.41895</v>
      </c>
    </row>
    <row r="122" spans="1:38">
      <c r="A122" s="1" t="s">
        <v>103</v>
      </c>
      <c r="B122" s="25">
        <v>43059</v>
      </c>
      <c r="C122" s="25">
        <v>43040</v>
      </c>
      <c r="D122" s="25">
        <v>43100</v>
      </c>
      <c r="E122" s="1" t="s">
        <v>67</v>
      </c>
      <c r="F122" s="1" t="s">
        <v>104</v>
      </c>
      <c r="H122" s="1" t="s">
        <v>117</v>
      </c>
      <c r="L122" s="1" t="s">
        <v>123</v>
      </c>
      <c r="Q122" s="31">
        <v>3928</v>
      </c>
      <c r="T122" s="1">
        <v>1</v>
      </c>
      <c r="U122" s="28">
        <f t="shared" si="8"/>
        <v>2.5786487880350697E-4</v>
      </c>
      <c r="AB122" s="31">
        <v>3928</v>
      </c>
      <c r="AF122" s="31">
        <v>3878</v>
      </c>
      <c r="AG122" s="28">
        <f t="shared" si="10"/>
        <v>0.9872708757637475</v>
      </c>
      <c r="AI122" s="26">
        <v>27.05</v>
      </c>
      <c r="AL122" s="26">
        <f t="shared" si="11"/>
        <v>104.8999</v>
      </c>
    </row>
    <row r="123" spans="1:38">
      <c r="A123" s="1" t="s">
        <v>103</v>
      </c>
      <c r="B123" s="25">
        <v>43060</v>
      </c>
      <c r="C123" s="25">
        <v>43040</v>
      </c>
      <c r="D123" s="25">
        <v>43100</v>
      </c>
      <c r="E123" s="1" t="s">
        <v>67</v>
      </c>
      <c r="F123" s="1" t="s">
        <v>104</v>
      </c>
      <c r="H123" s="1" t="s">
        <v>117</v>
      </c>
      <c r="L123" s="1" t="s">
        <v>123</v>
      </c>
      <c r="Q123" s="31">
        <v>4173</v>
      </c>
      <c r="T123" s="1">
        <v>4</v>
      </c>
      <c r="U123" s="28">
        <f t="shared" si="8"/>
        <v>9.7134531325886349E-4</v>
      </c>
      <c r="AB123" s="31">
        <v>4173</v>
      </c>
      <c r="AF123" s="31">
        <v>4118</v>
      </c>
      <c r="AG123" s="28">
        <f t="shared" si="10"/>
        <v>0.98682003354900549</v>
      </c>
      <c r="AI123" s="26">
        <v>27.05</v>
      </c>
      <c r="AL123" s="26">
        <f t="shared" si="11"/>
        <v>111.39190000000001</v>
      </c>
    </row>
    <row r="124" spans="1:38">
      <c r="A124" s="1" t="s">
        <v>103</v>
      </c>
      <c r="B124" s="25">
        <v>43061</v>
      </c>
      <c r="C124" s="25">
        <v>43040</v>
      </c>
      <c r="D124" s="25">
        <v>43100</v>
      </c>
      <c r="E124" s="1" t="s">
        <v>67</v>
      </c>
      <c r="F124" s="1" t="s">
        <v>104</v>
      </c>
      <c r="H124" s="1" t="s">
        <v>117</v>
      </c>
      <c r="L124" s="1" t="s">
        <v>123</v>
      </c>
      <c r="Q124" s="31">
        <v>3520</v>
      </c>
      <c r="T124" s="1">
        <v>1</v>
      </c>
      <c r="U124" s="28">
        <f t="shared" si="8"/>
        <v>2.8885037550548814E-4</v>
      </c>
      <c r="AB124" s="31">
        <v>3520</v>
      </c>
      <c r="AF124" s="31">
        <v>3462</v>
      </c>
      <c r="AG124" s="28">
        <f t="shared" si="10"/>
        <v>0.98352272727272727</v>
      </c>
      <c r="AI124" s="26">
        <v>27.05</v>
      </c>
      <c r="AL124" s="26">
        <f t="shared" si="11"/>
        <v>93.647100000000009</v>
      </c>
    </row>
    <row r="125" spans="1:38">
      <c r="A125" s="1" t="s">
        <v>103</v>
      </c>
      <c r="B125" s="25">
        <v>43062</v>
      </c>
      <c r="C125" s="25">
        <v>43040</v>
      </c>
      <c r="D125" s="25">
        <v>43100</v>
      </c>
      <c r="E125" s="1" t="s">
        <v>67</v>
      </c>
      <c r="F125" s="1" t="s">
        <v>104</v>
      </c>
      <c r="H125" s="1" t="s">
        <v>117</v>
      </c>
      <c r="L125" s="1" t="s">
        <v>123</v>
      </c>
      <c r="Q125" s="31">
        <v>3768</v>
      </c>
      <c r="T125" s="1">
        <v>3</v>
      </c>
      <c r="U125" s="28">
        <f t="shared" si="8"/>
        <v>8.0710250201775622E-4</v>
      </c>
      <c r="AB125" s="31">
        <v>3768</v>
      </c>
      <c r="AF125" s="31">
        <v>3717</v>
      </c>
      <c r="AG125" s="28">
        <f t="shared" si="10"/>
        <v>0.98646496815286622</v>
      </c>
      <c r="AI125" s="26">
        <v>27.05</v>
      </c>
      <c r="AL125" s="26">
        <f t="shared" si="11"/>
        <v>100.54485000000001</v>
      </c>
    </row>
    <row r="126" spans="1:38">
      <c r="A126" s="1" t="s">
        <v>103</v>
      </c>
      <c r="B126" s="25">
        <v>43063</v>
      </c>
      <c r="C126" s="25">
        <v>43040</v>
      </c>
      <c r="D126" s="25">
        <v>43100</v>
      </c>
      <c r="E126" s="1" t="s">
        <v>67</v>
      </c>
      <c r="F126" s="1" t="s">
        <v>104</v>
      </c>
      <c r="H126" s="1" t="s">
        <v>117</v>
      </c>
      <c r="L126" s="1" t="s">
        <v>123</v>
      </c>
      <c r="Q126" s="31">
        <v>3343</v>
      </c>
      <c r="T126" s="1">
        <v>2</v>
      </c>
      <c r="U126" s="28">
        <f t="shared" si="8"/>
        <v>6.0477774417901423E-4</v>
      </c>
      <c r="AB126" s="31">
        <v>3343</v>
      </c>
      <c r="AF126" s="31">
        <v>3307</v>
      </c>
      <c r="AG126" s="28">
        <f t="shared" si="10"/>
        <v>0.98923122943463959</v>
      </c>
      <c r="AI126" s="26">
        <v>27.05</v>
      </c>
      <c r="AL126" s="26">
        <f t="shared" si="11"/>
        <v>89.454350000000005</v>
      </c>
    </row>
    <row r="127" spans="1:38">
      <c r="A127" s="1" t="s">
        <v>103</v>
      </c>
      <c r="B127" s="25">
        <v>43064</v>
      </c>
      <c r="C127" s="25">
        <v>43040</v>
      </c>
      <c r="D127" s="25">
        <v>43100</v>
      </c>
      <c r="E127" s="1" t="s">
        <v>67</v>
      </c>
      <c r="F127" s="1" t="s">
        <v>104</v>
      </c>
      <c r="H127" s="1" t="s">
        <v>117</v>
      </c>
      <c r="L127" s="1" t="s">
        <v>123</v>
      </c>
      <c r="Q127" s="31">
        <v>4091</v>
      </c>
      <c r="T127" s="1">
        <v>6</v>
      </c>
      <c r="U127" s="28">
        <f t="shared" si="8"/>
        <v>1.4877262583684603E-3</v>
      </c>
      <c r="AB127" s="31">
        <v>4091</v>
      </c>
      <c r="AF127" s="31">
        <v>4033</v>
      </c>
      <c r="AG127" s="28">
        <f t="shared" si="10"/>
        <v>0.98582253727694935</v>
      </c>
      <c r="AI127" s="26">
        <v>27.05</v>
      </c>
      <c r="AL127" s="26">
        <f t="shared" si="11"/>
        <v>109.09265000000001</v>
      </c>
    </row>
    <row r="128" spans="1:38">
      <c r="A128" s="1" t="s">
        <v>103</v>
      </c>
      <c r="B128" s="25">
        <v>43065</v>
      </c>
      <c r="C128" s="25">
        <v>43040</v>
      </c>
      <c r="D128" s="25">
        <v>43100</v>
      </c>
      <c r="E128" s="1" t="s">
        <v>67</v>
      </c>
      <c r="F128" s="1" t="s">
        <v>104</v>
      </c>
      <c r="H128" s="1" t="s">
        <v>117</v>
      </c>
      <c r="L128" s="1" t="s">
        <v>123</v>
      </c>
      <c r="Q128" s="31">
        <v>4001</v>
      </c>
      <c r="T128" s="1">
        <v>2</v>
      </c>
      <c r="U128" s="28">
        <f t="shared" si="8"/>
        <v>5.0517807527153326E-4</v>
      </c>
      <c r="AB128" s="31">
        <v>4001</v>
      </c>
      <c r="AF128" s="31">
        <v>3959</v>
      </c>
      <c r="AG128" s="28">
        <f t="shared" si="10"/>
        <v>0.98950262434391401</v>
      </c>
      <c r="AI128" s="26">
        <v>27.05</v>
      </c>
      <c r="AL128" s="26">
        <f t="shared" si="11"/>
        <v>107.09094999999999</v>
      </c>
    </row>
    <row r="129" spans="1:38">
      <c r="A129" s="1" t="s">
        <v>103</v>
      </c>
      <c r="B129" s="25">
        <v>43059</v>
      </c>
      <c r="C129" s="25">
        <v>43040</v>
      </c>
      <c r="D129" s="25">
        <v>43100</v>
      </c>
      <c r="E129" s="1" t="s">
        <v>67</v>
      </c>
      <c r="F129" s="1" t="s">
        <v>104</v>
      </c>
      <c r="H129" s="1" t="s">
        <v>118</v>
      </c>
      <c r="L129" s="1" t="s">
        <v>124</v>
      </c>
      <c r="Q129" s="31">
        <v>3799</v>
      </c>
      <c r="T129" s="1">
        <v>1</v>
      </c>
      <c r="U129" s="28">
        <f t="shared" si="8"/>
        <v>2.6652452025586353E-4</v>
      </c>
      <c r="AB129" s="31">
        <v>3799</v>
      </c>
      <c r="AF129" s="31">
        <v>3752</v>
      </c>
      <c r="AG129" s="28">
        <f t="shared" si="10"/>
        <v>0.98762832324295868</v>
      </c>
      <c r="AI129" s="26">
        <v>27.05</v>
      </c>
      <c r="AL129" s="26">
        <f t="shared" si="11"/>
        <v>101.49160000000001</v>
      </c>
    </row>
    <row r="130" spans="1:38">
      <c r="A130" s="1" t="s">
        <v>103</v>
      </c>
      <c r="B130" s="25">
        <v>43060</v>
      </c>
      <c r="C130" s="25">
        <v>43040</v>
      </c>
      <c r="D130" s="25">
        <v>43100</v>
      </c>
      <c r="E130" s="1" t="s">
        <v>67</v>
      </c>
      <c r="F130" s="1" t="s">
        <v>104</v>
      </c>
      <c r="H130" s="1" t="s">
        <v>118</v>
      </c>
      <c r="L130" s="1" t="s">
        <v>124</v>
      </c>
      <c r="Q130" s="31">
        <v>4281</v>
      </c>
      <c r="T130" s="1">
        <v>3</v>
      </c>
      <c r="U130" s="28">
        <f t="shared" si="8"/>
        <v>7.0621468926553672E-4</v>
      </c>
      <c r="AB130" s="31">
        <v>4281</v>
      </c>
      <c r="AF130" s="31">
        <v>4248</v>
      </c>
      <c r="AG130" s="28">
        <f t="shared" si="10"/>
        <v>0.99229152067274007</v>
      </c>
      <c r="AI130" s="26">
        <v>27.05</v>
      </c>
      <c r="AL130" s="26">
        <f t="shared" si="11"/>
        <v>114.90840000000001</v>
      </c>
    </row>
    <row r="131" spans="1:38">
      <c r="A131" s="1" t="s">
        <v>103</v>
      </c>
      <c r="B131" s="25">
        <v>43061</v>
      </c>
      <c r="C131" s="25">
        <v>43040</v>
      </c>
      <c r="D131" s="25">
        <v>43100</v>
      </c>
      <c r="E131" s="1" t="s">
        <v>67</v>
      </c>
      <c r="F131" s="1" t="s">
        <v>104</v>
      </c>
      <c r="H131" s="1" t="s">
        <v>118</v>
      </c>
      <c r="L131" s="1" t="s">
        <v>124</v>
      </c>
      <c r="Q131" s="31">
        <v>3562</v>
      </c>
      <c r="T131" s="1">
        <v>6</v>
      </c>
      <c r="U131" s="28">
        <f t="shared" si="8"/>
        <v>1.7123287671232876E-3</v>
      </c>
      <c r="AB131" s="31">
        <v>3562</v>
      </c>
      <c r="AF131" s="31">
        <v>3504</v>
      </c>
      <c r="AG131" s="28">
        <f t="shared" si="10"/>
        <v>0.98371701291409319</v>
      </c>
      <c r="AI131" s="26">
        <v>27.05</v>
      </c>
      <c r="AL131" s="26">
        <f t="shared" si="11"/>
        <v>94.783199999999994</v>
      </c>
    </row>
    <row r="132" spans="1:38">
      <c r="A132" s="1" t="s">
        <v>103</v>
      </c>
      <c r="B132" s="25">
        <v>43062</v>
      </c>
      <c r="C132" s="25">
        <v>43040</v>
      </c>
      <c r="D132" s="25">
        <v>43100</v>
      </c>
      <c r="E132" s="1" t="s">
        <v>67</v>
      </c>
      <c r="F132" s="1" t="s">
        <v>104</v>
      </c>
      <c r="H132" s="1" t="s">
        <v>118</v>
      </c>
      <c r="L132" s="1" t="s">
        <v>124</v>
      </c>
      <c r="Q132" s="31">
        <v>3909</v>
      </c>
      <c r="T132" s="1">
        <v>3</v>
      </c>
      <c r="U132" s="28">
        <f t="shared" si="8"/>
        <v>7.7881619937694702E-4</v>
      </c>
      <c r="AB132" s="31">
        <v>3909</v>
      </c>
      <c r="AF132" s="31">
        <v>3852</v>
      </c>
      <c r="AG132" s="28">
        <f t="shared" si="10"/>
        <v>0.98541826554105905</v>
      </c>
      <c r="AI132" s="26">
        <v>27.05</v>
      </c>
      <c r="AL132" s="26">
        <f t="shared" si="11"/>
        <v>104.1966</v>
      </c>
    </row>
    <row r="133" spans="1:38">
      <c r="A133" s="1" t="s">
        <v>103</v>
      </c>
      <c r="B133" s="25">
        <v>43063</v>
      </c>
      <c r="C133" s="25">
        <v>43040</v>
      </c>
      <c r="D133" s="25">
        <v>43100</v>
      </c>
      <c r="E133" s="1" t="s">
        <v>67</v>
      </c>
      <c r="F133" s="1" t="s">
        <v>104</v>
      </c>
      <c r="H133" s="1" t="s">
        <v>118</v>
      </c>
      <c r="L133" s="1" t="s">
        <v>124</v>
      </c>
      <c r="Q133" s="31">
        <v>3590</v>
      </c>
      <c r="T133" s="1">
        <v>3</v>
      </c>
      <c r="U133" s="28">
        <f t="shared" si="8"/>
        <v>8.4364454443194598E-4</v>
      </c>
      <c r="AB133" s="31">
        <v>3590</v>
      </c>
      <c r="AF133" s="31">
        <v>3556</v>
      </c>
      <c r="AG133" s="28">
        <f t="shared" si="10"/>
        <v>0.9905292479108635</v>
      </c>
      <c r="AI133" s="26">
        <v>27.05</v>
      </c>
      <c r="AL133" s="26">
        <f t="shared" si="11"/>
        <v>96.189800000000005</v>
      </c>
    </row>
    <row r="134" spans="1:38">
      <c r="A134" s="1" t="s">
        <v>103</v>
      </c>
      <c r="B134" s="25">
        <v>43064</v>
      </c>
      <c r="C134" s="25">
        <v>43040</v>
      </c>
      <c r="D134" s="25">
        <v>43100</v>
      </c>
      <c r="E134" s="1" t="s">
        <v>67</v>
      </c>
      <c r="F134" s="1" t="s">
        <v>104</v>
      </c>
      <c r="H134" s="1" t="s">
        <v>118</v>
      </c>
      <c r="L134" s="1" t="s">
        <v>124</v>
      </c>
      <c r="Q134" s="31">
        <v>4112</v>
      </c>
      <c r="T134" s="1">
        <v>4</v>
      </c>
      <c r="U134" s="28">
        <f t="shared" si="8"/>
        <v>9.8425196850393699E-4</v>
      </c>
      <c r="AB134" s="31">
        <v>4112</v>
      </c>
      <c r="AF134" s="31">
        <v>4064</v>
      </c>
      <c r="AG134" s="28">
        <f t="shared" si="10"/>
        <v>0.98832684824902728</v>
      </c>
      <c r="AI134" s="26">
        <v>27.05</v>
      </c>
      <c r="AL134" s="26">
        <f t="shared" si="11"/>
        <v>109.9312</v>
      </c>
    </row>
    <row r="135" spans="1:38">
      <c r="A135" s="1" t="s">
        <v>103</v>
      </c>
      <c r="B135" s="25">
        <v>43065</v>
      </c>
      <c r="C135" s="25">
        <v>43040</v>
      </c>
      <c r="D135" s="25">
        <v>43100</v>
      </c>
      <c r="E135" s="1" t="s">
        <v>67</v>
      </c>
      <c r="F135" s="1" t="s">
        <v>104</v>
      </c>
      <c r="H135" s="1" t="s">
        <v>118</v>
      </c>
      <c r="L135" s="1" t="s">
        <v>124</v>
      </c>
      <c r="Q135" s="31">
        <v>4267</v>
      </c>
      <c r="T135" s="1">
        <v>0</v>
      </c>
      <c r="U135" s="28">
        <f t="shared" si="8"/>
        <v>0</v>
      </c>
      <c r="AB135" s="31">
        <v>4267</v>
      </c>
      <c r="AF135" s="31">
        <v>4228</v>
      </c>
      <c r="AG135" s="28">
        <f t="shared" si="10"/>
        <v>0.99086008905554257</v>
      </c>
      <c r="AI135" s="26">
        <v>27.05</v>
      </c>
      <c r="AL135" s="26">
        <f t="shared" si="11"/>
        <v>114.3674</v>
      </c>
    </row>
    <row r="136" spans="1:38">
      <c r="A136" s="1" t="s">
        <v>103</v>
      </c>
      <c r="B136" s="25">
        <v>43059</v>
      </c>
      <c r="C136" s="25">
        <v>43040</v>
      </c>
      <c r="D136" s="25">
        <v>43100</v>
      </c>
      <c r="E136" s="1" t="s">
        <v>67</v>
      </c>
      <c r="F136" s="1" t="s">
        <v>104</v>
      </c>
      <c r="H136" s="1" t="s">
        <v>119</v>
      </c>
      <c r="L136" s="1" t="s">
        <v>125</v>
      </c>
      <c r="Q136" s="31">
        <v>3847</v>
      </c>
      <c r="T136" s="1">
        <v>7</v>
      </c>
      <c r="U136" s="28">
        <f t="shared" si="8"/>
        <v>1.8392012611665792E-3</v>
      </c>
      <c r="AB136" s="31">
        <v>3847</v>
      </c>
      <c r="AF136" s="31">
        <v>3806</v>
      </c>
      <c r="AG136" s="28">
        <f t="shared" si="10"/>
        <v>0.98934234468416948</v>
      </c>
      <c r="AI136" s="26">
        <v>27.05</v>
      </c>
      <c r="AL136" s="26">
        <f t="shared" si="11"/>
        <v>102.95230000000001</v>
      </c>
    </row>
    <row r="137" spans="1:38">
      <c r="A137" s="1" t="s">
        <v>103</v>
      </c>
      <c r="B137" s="25">
        <v>43060</v>
      </c>
      <c r="C137" s="25">
        <v>43040</v>
      </c>
      <c r="D137" s="25">
        <v>43100</v>
      </c>
      <c r="E137" s="1" t="s">
        <v>67</v>
      </c>
      <c r="F137" s="1" t="s">
        <v>104</v>
      </c>
      <c r="H137" s="1" t="s">
        <v>119</v>
      </c>
      <c r="L137" s="1" t="s">
        <v>125</v>
      </c>
      <c r="Q137" s="31">
        <v>4210</v>
      </c>
      <c r="T137" s="1">
        <v>2</v>
      </c>
      <c r="U137" s="28">
        <f t="shared" ref="U137:U200" si="12">T137/AF137</f>
        <v>4.7996160307175426E-4</v>
      </c>
      <c r="AB137" s="31">
        <v>4210</v>
      </c>
      <c r="AF137" s="31">
        <v>4167</v>
      </c>
      <c r="AG137" s="28">
        <f t="shared" si="10"/>
        <v>0.98978622327790977</v>
      </c>
      <c r="AI137" s="26">
        <v>27.05</v>
      </c>
      <c r="AL137" s="26">
        <f t="shared" si="11"/>
        <v>112.71735000000001</v>
      </c>
    </row>
    <row r="138" spans="1:38">
      <c r="A138" s="1" t="s">
        <v>103</v>
      </c>
      <c r="B138" s="25">
        <v>43061</v>
      </c>
      <c r="C138" s="25">
        <v>43040</v>
      </c>
      <c r="D138" s="25">
        <v>43100</v>
      </c>
      <c r="E138" s="1" t="s">
        <v>67</v>
      </c>
      <c r="F138" s="1" t="s">
        <v>104</v>
      </c>
      <c r="H138" s="1" t="s">
        <v>119</v>
      </c>
      <c r="L138" s="1" t="s">
        <v>125</v>
      </c>
      <c r="Q138" s="31">
        <v>3650</v>
      </c>
      <c r="T138" s="1">
        <v>4</v>
      </c>
      <c r="U138" s="28">
        <f t="shared" si="12"/>
        <v>1.1135857461024498E-3</v>
      </c>
      <c r="AB138" s="31">
        <v>3650</v>
      </c>
      <c r="AF138" s="31">
        <v>3592</v>
      </c>
      <c r="AG138" s="28">
        <f t="shared" si="10"/>
        <v>0.98410958904109591</v>
      </c>
      <c r="AI138" s="26">
        <v>27.05</v>
      </c>
      <c r="AL138" s="26">
        <f t="shared" si="11"/>
        <v>97.163600000000002</v>
      </c>
    </row>
    <row r="139" spans="1:38">
      <c r="A139" s="1" t="s">
        <v>103</v>
      </c>
      <c r="B139" s="25">
        <v>43062</v>
      </c>
      <c r="C139" s="25">
        <v>43040</v>
      </c>
      <c r="D139" s="25">
        <v>43100</v>
      </c>
      <c r="E139" s="1" t="s">
        <v>67</v>
      </c>
      <c r="F139" s="1" t="s">
        <v>104</v>
      </c>
      <c r="H139" s="1" t="s">
        <v>119</v>
      </c>
      <c r="L139" s="1" t="s">
        <v>125</v>
      </c>
      <c r="Q139" s="31">
        <v>3769</v>
      </c>
      <c r="T139" s="1">
        <v>1</v>
      </c>
      <c r="U139" s="28">
        <f t="shared" si="12"/>
        <v>2.6939655172413793E-4</v>
      </c>
      <c r="AB139" s="31">
        <v>3769</v>
      </c>
      <c r="AF139" s="31">
        <v>3712</v>
      </c>
      <c r="AG139" s="28">
        <f t="shared" si="10"/>
        <v>0.98487662509949592</v>
      </c>
      <c r="AI139" s="26">
        <v>27.05</v>
      </c>
      <c r="AL139" s="26">
        <f t="shared" si="11"/>
        <v>100.40960000000001</v>
      </c>
    </row>
    <row r="140" spans="1:38">
      <c r="A140" s="1" t="s">
        <v>103</v>
      </c>
      <c r="B140" s="25">
        <v>43063</v>
      </c>
      <c r="C140" s="25">
        <v>43040</v>
      </c>
      <c r="D140" s="25">
        <v>43100</v>
      </c>
      <c r="E140" s="1" t="s">
        <v>67</v>
      </c>
      <c r="F140" s="1" t="s">
        <v>104</v>
      </c>
      <c r="H140" s="1" t="s">
        <v>119</v>
      </c>
      <c r="L140" s="1" t="s">
        <v>125</v>
      </c>
      <c r="Q140" s="31">
        <v>3260</v>
      </c>
      <c r="T140" s="1">
        <v>4</v>
      </c>
      <c r="U140" s="28">
        <f t="shared" si="12"/>
        <v>1.2395413696932136E-3</v>
      </c>
      <c r="AB140" s="31">
        <v>3260</v>
      </c>
      <c r="AF140" s="31">
        <v>3227</v>
      </c>
      <c r="AG140" s="28">
        <f t="shared" si="10"/>
        <v>0.98987730061349688</v>
      </c>
      <c r="AI140" s="26">
        <v>27.05</v>
      </c>
      <c r="AL140" s="26">
        <f t="shared" si="11"/>
        <v>87.290350000000004</v>
      </c>
    </row>
    <row r="141" spans="1:38">
      <c r="A141" s="1" t="s">
        <v>103</v>
      </c>
      <c r="B141" s="25">
        <v>43064</v>
      </c>
      <c r="C141" s="25">
        <v>43040</v>
      </c>
      <c r="D141" s="25">
        <v>43100</v>
      </c>
      <c r="E141" s="1" t="s">
        <v>67</v>
      </c>
      <c r="F141" s="1" t="s">
        <v>104</v>
      </c>
      <c r="H141" s="1" t="s">
        <v>119</v>
      </c>
      <c r="L141" s="1" t="s">
        <v>125</v>
      </c>
      <c r="Q141" s="31">
        <v>4106</v>
      </c>
      <c r="T141" s="1">
        <v>2</v>
      </c>
      <c r="U141" s="28">
        <f t="shared" si="12"/>
        <v>4.9236829148202859E-4</v>
      </c>
      <c r="AB141" s="31">
        <v>4106</v>
      </c>
      <c r="AF141" s="31">
        <v>4062</v>
      </c>
      <c r="AG141" s="28">
        <f t="shared" si="10"/>
        <v>0.98928397467121287</v>
      </c>
      <c r="AI141" s="26">
        <v>27.05</v>
      </c>
      <c r="AL141" s="26">
        <f t="shared" si="11"/>
        <v>109.87710000000001</v>
      </c>
    </row>
    <row r="142" spans="1:38">
      <c r="A142" s="1" t="s">
        <v>103</v>
      </c>
      <c r="B142" s="25">
        <v>43065</v>
      </c>
      <c r="C142" s="25">
        <v>43040</v>
      </c>
      <c r="D142" s="25">
        <v>43100</v>
      </c>
      <c r="E142" s="1" t="s">
        <v>67</v>
      </c>
      <c r="F142" s="1" t="s">
        <v>104</v>
      </c>
      <c r="H142" s="1" t="s">
        <v>119</v>
      </c>
      <c r="L142" s="1" t="s">
        <v>125</v>
      </c>
      <c r="Q142" s="31">
        <v>3959</v>
      </c>
      <c r="T142" s="1">
        <v>0</v>
      </c>
      <c r="U142" s="28">
        <f t="shared" si="12"/>
        <v>0</v>
      </c>
      <c r="AB142" s="31">
        <v>3959</v>
      </c>
      <c r="AF142" s="31">
        <v>3928</v>
      </c>
      <c r="AG142" s="28">
        <f t="shared" si="10"/>
        <v>0.99216973983329126</v>
      </c>
      <c r="AI142" s="26">
        <v>27.05</v>
      </c>
      <c r="AL142" s="26">
        <f t="shared" si="11"/>
        <v>106.25240000000001</v>
      </c>
    </row>
    <row r="143" spans="1:38">
      <c r="A143" s="1" t="s">
        <v>103</v>
      </c>
      <c r="B143" s="25">
        <v>43059</v>
      </c>
      <c r="C143" s="25">
        <v>43040</v>
      </c>
      <c r="D143" s="25">
        <v>43100</v>
      </c>
      <c r="E143" s="1" t="s">
        <v>67</v>
      </c>
      <c r="F143" s="1" t="s">
        <v>104</v>
      </c>
      <c r="H143" s="1" t="s">
        <v>120</v>
      </c>
      <c r="L143" s="1" t="s">
        <v>126</v>
      </c>
      <c r="Q143" s="31">
        <v>3957</v>
      </c>
      <c r="T143" s="1">
        <v>4</v>
      </c>
      <c r="U143" s="28">
        <f t="shared" si="12"/>
        <v>1.0188487009679063E-3</v>
      </c>
      <c r="AB143" s="31">
        <v>3957</v>
      </c>
      <c r="AF143" s="31">
        <v>3926</v>
      </c>
      <c r="AG143" s="28">
        <f t="shared" si="10"/>
        <v>0.99216578215820062</v>
      </c>
      <c r="AI143" s="26">
        <v>27.05</v>
      </c>
      <c r="AL143" s="26">
        <f t="shared" si="11"/>
        <v>106.1983</v>
      </c>
    </row>
    <row r="144" spans="1:38">
      <c r="A144" s="1" t="s">
        <v>103</v>
      </c>
      <c r="B144" s="25">
        <v>43060</v>
      </c>
      <c r="C144" s="25">
        <v>43040</v>
      </c>
      <c r="D144" s="25">
        <v>43100</v>
      </c>
      <c r="E144" s="1" t="s">
        <v>67</v>
      </c>
      <c r="F144" s="1" t="s">
        <v>104</v>
      </c>
      <c r="H144" s="1" t="s">
        <v>120</v>
      </c>
      <c r="L144" s="1" t="s">
        <v>126</v>
      </c>
      <c r="Q144" s="31">
        <v>4127</v>
      </c>
      <c r="T144" s="1">
        <v>3</v>
      </c>
      <c r="U144" s="28">
        <f t="shared" si="12"/>
        <v>7.3493385595296422E-4</v>
      </c>
      <c r="AB144" s="31">
        <v>4127</v>
      </c>
      <c r="AF144" s="31">
        <v>4082</v>
      </c>
      <c r="AG144" s="28">
        <f t="shared" si="10"/>
        <v>0.98909619578386232</v>
      </c>
      <c r="AI144" s="26">
        <v>27.05</v>
      </c>
      <c r="AL144" s="26">
        <f t="shared" si="11"/>
        <v>110.41810000000001</v>
      </c>
    </row>
    <row r="145" spans="1:38">
      <c r="A145" s="1" t="s">
        <v>103</v>
      </c>
      <c r="B145" s="25">
        <v>43061</v>
      </c>
      <c r="C145" s="25">
        <v>43040</v>
      </c>
      <c r="D145" s="25">
        <v>43100</v>
      </c>
      <c r="E145" s="1" t="s">
        <v>67</v>
      </c>
      <c r="F145" s="1" t="s">
        <v>104</v>
      </c>
      <c r="H145" s="1" t="s">
        <v>120</v>
      </c>
      <c r="L145" s="1" t="s">
        <v>126</v>
      </c>
      <c r="Q145" s="31">
        <v>3505</v>
      </c>
      <c r="T145" s="1">
        <v>5</v>
      </c>
      <c r="U145" s="28">
        <f t="shared" si="12"/>
        <v>1.4450867052023121E-3</v>
      </c>
      <c r="AB145" s="31">
        <v>3505</v>
      </c>
      <c r="AF145" s="31">
        <v>3460</v>
      </c>
      <c r="AG145" s="28">
        <f t="shared" si="10"/>
        <v>0.98716119828815974</v>
      </c>
      <c r="AI145" s="26">
        <v>27.05</v>
      </c>
      <c r="AL145" s="26">
        <f t="shared" si="11"/>
        <v>93.593000000000004</v>
      </c>
    </row>
    <row r="146" spans="1:38">
      <c r="A146" s="1" t="s">
        <v>103</v>
      </c>
      <c r="B146" s="25">
        <v>43062</v>
      </c>
      <c r="C146" s="25">
        <v>43040</v>
      </c>
      <c r="D146" s="25">
        <v>43100</v>
      </c>
      <c r="E146" s="1" t="s">
        <v>67</v>
      </c>
      <c r="F146" s="1" t="s">
        <v>104</v>
      </c>
      <c r="H146" s="1" t="s">
        <v>120</v>
      </c>
      <c r="L146" s="1" t="s">
        <v>126</v>
      </c>
      <c r="Q146" s="31">
        <v>3750</v>
      </c>
      <c r="T146" s="1">
        <v>5</v>
      </c>
      <c r="U146" s="28">
        <f t="shared" si="12"/>
        <v>1.3535462912831618E-3</v>
      </c>
      <c r="AB146" s="31">
        <v>3750</v>
      </c>
      <c r="AF146" s="31">
        <v>3694</v>
      </c>
      <c r="AG146" s="28">
        <f t="shared" si="10"/>
        <v>0.98506666666666665</v>
      </c>
      <c r="AI146" s="26">
        <v>27.05</v>
      </c>
      <c r="AL146" s="26">
        <f t="shared" si="11"/>
        <v>99.922699999999992</v>
      </c>
    </row>
    <row r="147" spans="1:38">
      <c r="A147" s="1" t="s">
        <v>103</v>
      </c>
      <c r="B147" s="25">
        <v>43063</v>
      </c>
      <c r="C147" s="25">
        <v>43040</v>
      </c>
      <c r="D147" s="25">
        <v>43100</v>
      </c>
      <c r="E147" s="1" t="s">
        <v>67</v>
      </c>
      <c r="F147" s="1" t="s">
        <v>104</v>
      </c>
      <c r="H147" s="1" t="s">
        <v>120</v>
      </c>
      <c r="L147" s="1" t="s">
        <v>126</v>
      </c>
      <c r="Q147" s="31">
        <v>3326</v>
      </c>
      <c r="T147" s="1">
        <v>1</v>
      </c>
      <c r="U147" s="28">
        <f t="shared" si="12"/>
        <v>3.0450669914738123E-4</v>
      </c>
      <c r="AB147" s="31">
        <v>3326</v>
      </c>
      <c r="AF147" s="31">
        <v>3284</v>
      </c>
      <c r="AG147" s="28">
        <f t="shared" si="10"/>
        <v>0.98737221888153937</v>
      </c>
      <c r="AI147" s="26">
        <v>27.05</v>
      </c>
      <c r="AL147" s="26">
        <f t="shared" si="11"/>
        <v>88.8322</v>
      </c>
    </row>
    <row r="148" spans="1:38">
      <c r="A148" s="1" t="s">
        <v>103</v>
      </c>
      <c r="B148" s="25">
        <v>43064</v>
      </c>
      <c r="C148" s="25">
        <v>43040</v>
      </c>
      <c r="D148" s="25">
        <v>43100</v>
      </c>
      <c r="E148" s="1" t="s">
        <v>67</v>
      </c>
      <c r="F148" s="1" t="s">
        <v>104</v>
      </c>
      <c r="H148" s="1" t="s">
        <v>120</v>
      </c>
      <c r="L148" s="1" t="s">
        <v>126</v>
      </c>
      <c r="Q148" s="31">
        <v>4062</v>
      </c>
      <c r="T148" s="1">
        <v>6</v>
      </c>
      <c r="U148" s="28">
        <f t="shared" si="12"/>
        <v>1.4958863126402393E-3</v>
      </c>
      <c r="AB148" s="31">
        <v>4062</v>
      </c>
      <c r="AF148" s="31">
        <v>4011</v>
      </c>
      <c r="AG148" s="28">
        <f t="shared" si="10"/>
        <v>0.98744460856720828</v>
      </c>
      <c r="AI148" s="26">
        <v>27.05</v>
      </c>
      <c r="AL148" s="26">
        <f t="shared" si="11"/>
        <v>108.49755</v>
      </c>
    </row>
    <row r="149" spans="1:38">
      <c r="A149" s="1" t="s">
        <v>103</v>
      </c>
      <c r="B149" s="25">
        <v>43065</v>
      </c>
      <c r="C149" s="25">
        <v>43040</v>
      </c>
      <c r="D149" s="25">
        <v>43100</v>
      </c>
      <c r="E149" s="1" t="s">
        <v>67</v>
      </c>
      <c r="F149" s="1" t="s">
        <v>104</v>
      </c>
      <c r="H149" s="1" t="s">
        <v>120</v>
      </c>
      <c r="L149" s="1" t="s">
        <v>126</v>
      </c>
      <c r="Q149" s="31">
        <v>3897</v>
      </c>
      <c r="T149" s="1">
        <v>2</v>
      </c>
      <c r="U149" s="28">
        <f t="shared" si="12"/>
        <v>5.1759834368530024E-4</v>
      </c>
      <c r="AB149" s="31">
        <v>3897</v>
      </c>
      <c r="AF149" s="31">
        <v>3864</v>
      </c>
      <c r="AG149" s="28">
        <f t="shared" si="10"/>
        <v>0.99153194765204</v>
      </c>
      <c r="AI149" s="26">
        <v>27.05</v>
      </c>
      <c r="AL149" s="26">
        <f t="shared" si="11"/>
        <v>104.52119999999999</v>
      </c>
    </row>
    <row r="150" spans="1:38">
      <c r="A150" s="1" t="s">
        <v>103</v>
      </c>
      <c r="B150" s="25">
        <v>43059</v>
      </c>
      <c r="C150" s="25">
        <v>43040</v>
      </c>
      <c r="D150" s="25">
        <v>43100</v>
      </c>
      <c r="E150" s="1" t="s">
        <v>67</v>
      </c>
      <c r="F150" s="1" t="s">
        <v>104</v>
      </c>
      <c r="H150" s="1" t="s">
        <v>121</v>
      </c>
      <c r="L150" s="1" t="s">
        <v>127</v>
      </c>
      <c r="Q150" s="31">
        <v>3840</v>
      </c>
      <c r="T150" s="1">
        <v>0</v>
      </c>
      <c r="U150" s="28">
        <f t="shared" si="12"/>
        <v>0</v>
      </c>
      <c r="AB150" s="31">
        <v>3840</v>
      </c>
      <c r="AF150" s="31">
        <v>3806</v>
      </c>
      <c r="AG150" s="28">
        <f t="shared" si="10"/>
        <v>0.99114583333333328</v>
      </c>
      <c r="AI150" s="26">
        <v>27.05</v>
      </c>
      <c r="AL150" s="26">
        <f t="shared" si="11"/>
        <v>102.95230000000001</v>
      </c>
    </row>
    <row r="151" spans="1:38">
      <c r="A151" s="1" t="s">
        <v>103</v>
      </c>
      <c r="B151" s="25">
        <v>43060</v>
      </c>
      <c r="C151" s="25">
        <v>43040</v>
      </c>
      <c r="D151" s="25">
        <v>43100</v>
      </c>
      <c r="E151" s="1" t="s">
        <v>67</v>
      </c>
      <c r="F151" s="1" t="s">
        <v>104</v>
      </c>
      <c r="H151" s="1" t="s">
        <v>121</v>
      </c>
      <c r="L151" s="1" t="s">
        <v>127</v>
      </c>
      <c r="Q151" s="31">
        <v>4185</v>
      </c>
      <c r="T151" s="1">
        <v>2</v>
      </c>
      <c r="U151" s="28">
        <f t="shared" si="12"/>
        <v>4.8262548262548264E-4</v>
      </c>
      <c r="AB151" s="31">
        <v>4185</v>
      </c>
      <c r="AF151" s="31">
        <v>4144</v>
      </c>
      <c r="AG151" s="28">
        <f t="shared" si="10"/>
        <v>0.99020310633213859</v>
      </c>
      <c r="AI151" s="26">
        <v>27.05</v>
      </c>
      <c r="AL151" s="26">
        <f t="shared" si="11"/>
        <v>112.09519999999999</v>
      </c>
    </row>
    <row r="152" spans="1:38">
      <c r="A152" s="1" t="s">
        <v>103</v>
      </c>
      <c r="B152" s="25">
        <v>43061</v>
      </c>
      <c r="C152" s="25">
        <v>43040</v>
      </c>
      <c r="D152" s="25">
        <v>43100</v>
      </c>
      <c r="E152" s="1" t="s">
        <v>67</v>
      </c>
      <c r="F152" s="1" t="s">
        <v>104</v>
      </c>
      <c r="H152" s="1" t="s">
        <v>121</v>
      </c>
      <c r="L152" s="1" t="s">
        <v>127</v>
      </c>
      <c r="Q152" s="31">
        <v>3681</v>
      </c>
      <c r="T152" s="1">
        <v>4</v>
      </c>
      <c r="U152" s="28">
        <f t="shared" si="12"/>
        <v>1.0989010989010989E-3</v>
      </c>
      <c r="AB152" s="31">
        <v>3681</v>
      </c>
      <c r="AF152" s="31">
        <v>3640</v>
      </c>
      <c r="AG152" s="28">
        <f t="shared" si="10"/>
        <v>0.98886172235805492</v>
      </c>
      <c r="AI152" s="26">
        <v>27.05</v>
      </c>
      <c r="AL152" s="26">
        <f t="shared" si="11"/>
        <v>98.462000000000003</v>
      </c>
    </row>
    <row r="153" spans="1:38">
      <c r="A153" s="1" t="s">
        <v>103</v>
      </c>
      <c r="B153" s="25">
        <v>43062</v>
      </c>
      <c r="C153" s="25">
        <v>43040</v>
      </c>
      <c r="D153" s="25">
        <v>43100</v>
      </c>
      <c r="E153" s="1" t="s">
        <v>67</v>
      </c>
      <c r="F153" s="1" t="s">
        <v>104</v>
      </c>
      <c r="H153" s="1" t="s">
        <v>121</v>
      </c>
      <c r="L153" s="1" t="s">
        <v>127</v>
      </c>
      <c r="Q153" s="31">
        <v>3856</v>
      </c>
      <c r="T153" s="1">
        <v>5</v>
      </c>
      <c r="U153" s="28">
        <f t="shared" si="12"/>
        <v>1.3106159895150721E-3</v>
      </c>
      <c r="AB153" s="31">
        <v>3856</v>
      </c>
      <c r="AF153" s="31">
        <v>3815</v>
      </c>
      <c r="AG153" s="28">
        <f t="shared" si="10"/>
        <v>0.98936721991701249</v>
      </c>
      <c r="AI153" s="26">
        <v>27.05</v>
      </c>
      <c r="AL153" s="26">
        <f t="shared" si="11"/>
        <v>103.19575</v>
      </c>
    </row>
    <row r="154" spans="1:38">
      <c r="A154" s="1" t="s">
        <v>103</v>
      </c>
      <c r="B154" s="25">
        <v>43063</v>
      </c>
      <c r="C154" s="25">
        <v>43040</v>
      </c>
      <c r="D154" s="25">
        <v>43100</v>
      </c>
      <c r="E154" s="1" t="s">
        <v>67</v>
      </c>
      <c r="F154" s="1" t="s">
        <v>104</v>
      </c>
      <c r="H154" s="1" t="s">
        <v>121</v>
      </c>
      <c r="L154" s="1" t="s">
        <v>127</v>
      </c>
      <c r="Q154" s="31">
        <v>3596</v>
      </c>
      <c r="T154" s="1">
        <v>2</v>
      </c>
      <c r="U154" s="28">
        <f t="shared" si="12"/>
        <v>5.6132472635419596E-4</v>
      </c>
      <c r="AB154" s="31">
        <v>3596</v>
      </c>
      <c r="AF154" s="31">
        <v>3563</v>
      </c>
      <c r="AG154" s="28">
        <f t="shared" si="10"/>
        <v>0.99082313681868739</v>
      </c>
      <c r="AI154" s="26">
        <v>27.05</v>
      </c>
      <c r="AL154" s="26">
        <f t="shared" si="11"/>
        <v>96.37915000000001</v>
      </c>
    </row>
    <row r="155" spans="1:38">
      <c r="A155" s="1" t="s">
        <v>103</v>
      </c>
      <c r="B155" s="25">
        <v>43064</v>
      </c>
      <c r="C155" s="25">
        <v>43040</v>
      </c>
      <c r="D155" s="25">
        <v>43100</v>
      </c>
      <c r="E155" s="1" t="s">
        <v>67</v>
      </c>
      <c r="F155" s="1" t="s">
        <v>104</v>
      </c>
      <c r="H155" s="1" t="s">
        <v>121</v>
      </c>
      <c r="L155" s="1" t="s">
        <v>127</v>
      </c>
      <c r="Q155" s="31">
        <v>4217</v>
      </c>
      <c r="T155" s="1">
        <v>2</v>
      </c>
      <c r="U155" s="28">
        <f t="shared" si="12"/>
        <v>4.7892720306513407E-4</v>
      </c>
      <c r="AB155" s="31">
        <v>4217</v>
      </c>
      <c r="AF155" s="31">
        <v>4176</v>
      </c>
      <c r="AG155" s="28">
        <f t="shared" si="10"/>
        <v>0.99027744842304954</v>
      </c>
      <c r="AI155" s="26">
        <v>27.05</v>
      </c>
      <c r="AL155" s="26">
        <f t="shared" si="11"/>
        <v>112.96080000000001</v>
      </c>
    </row>
    <row r="156" spans="1:38">
      <c r="A156" s="1" t="s">
        <v>103</v>
      </c>
      <c r="B156" s="25">
        <v>43065</v>
      </c>
      <c r="C156" s="25">
        <v>43040</v>
      </c>
      <c r="D156" s="25">
        <v>43100</v>
      </c>
      <c r="E156" s="1" t="s">
        <v>67</v>
      </c>
      <c r="F156" s="1" t="s">
        <v>104</v>
      </c>
      <c r="H156" s="1" t="s">
        <v>121</v>
      </c>
      <c r="L156" s="1" t="s">
        <v>127</v>
      </c>
      <c r="Q156" s="31">
        <v>4293</v>
      </c>
      <c r="T156" s="1">
        <v>2</v>
      </c>
      <c r="U156" s="28">
        <f t="shared" si="12"/>
        <v>4.7036688617121356E-4</v>
      </c>
      <c r="AB156" s="31">
        <v>4293</v>
      </c>
      <c r="AF156" s="31">
        <v>4252</v>
      </c>
      <c r="AG156" s="28">
        <f>AF156/Q156</f>
        <v>0.9904495690659213</v>
      </c>
      <c r="AI156" s="26">
        <v>27.05</v>
      </c>
      <c r="AL156" s="26">
        <f>AF156*AI156/1000</f>
        <v>115.01660000000001</v>
      </c>
    </row>
    <row r="157" spans="1:38">
      <c r="A157" s="1" t="s">
        <v>103</v>
      </c>
      <c r="B157" s="25">
        <v>43066</v>
      </c>
      <c r="C157" s="25">
        <v>43040</v>
      </c>
      <c r="D157" s="25">
        <v>43100</v>
      </c>
      <c r="E157" s="1" t="s">
        <v>67</v>
      </c>
      <c r="F157" s="1" t="s">
        <v>104</v>
      </c>
      <c r="H157" s="1" t="s">
        <v>116</v>
      </c>
      <c r="L157" s="1" t="s">
        <v>122</v>
      </c>
      <c r="Q157" s="31">
        <v>3691</v>
      </c>
      <c r="T157" s="1">
        <v>3</v>
      </c>
      <c r="U157" s="28">
        <f t="shared" si="12"/>
        <v>8.2327113062568603E-4</v>
      </c>
      <c r="AB157" s="31">
        <v>3691</v>
      </c>
      <c r="AF157" s="31">
        <v>3644</v>
      </c>
      <c r="AG157" s="28">
        <f t="shared" ref="AG157:AG220" si="13">AF157/Q157</f>
        <v>0.98726632348956922</v>
      </c>
      <c r="AI157" s="26">
        <v>27.05</v>
      </c>
      <c r="AL157" s="26">
        <f t="shared" ref="AL157:AL220" si="14">AF157*AI157/1000</f>
        <v>98.5702</v>
      </c>
    </row>
    <row r="158" spans="1:38">
      <c r="A158" s="1" t="s">
        <v>103</v>
      </c>
      <c r="B158" s="25">
        <v>43067</v>
      </c>
      <c r="C158" s="25">
        <v>43040</v>
      </c>
      <c r="D158" s="25">
        <v>43100</v>
      </c>
      <c r="E158" s="1" t="s">
        <v>67</v>
      </c>
      <c r="F158" s="1" t="s">
        <v>104</v>
      </c>
      <c r="H158" s="1" t="s">
        <v>116</v>
      </c>
      <c r="L158" s="1" t="s">
        <v>122</v>
      </c>
      <c r="Q158" s="31">
        <v>4098</v>
      </c>
      <c r="T158" s="1">
        <v>3</v>
      </c>
      <c r="U158" s="28">
        <f t="shared" si="12"/>
        <v>7.4183976261127599E-4</v>
      </c>
      <c r="AB158" s="31">
        <v>4098</v>
      </c>
      <c r="AF158" s="31">
        <v>4044</v>
      </c>
      <c r="AG158" s="28">
        <f t="shared" si="13"/>
        <v>0.98682284040995605</v>
      </c>
      <c r="AI158" s="26">
        <v>27.05</v>
      </c>
      <c r="AL158" s="26">
        <f t="shared" si="14"/>
        <v>109.39019999999999</v>
      </c>
    </row>
    <row r="159" spans="1:38">
      <c r="A159" s="1" t="s">
        <v>103</v>
      </c>
      <c r="B159" s="25">
        <v>43068</v>
      </c>
      <c r="C159" s="25">
        <v>43040</v>
      </c>
      <c r="D159" s="25">
        <v>43100</v>
      </c>
      <c r="E159" s="1" t="s">
        <v>67</v>
      </c>
      <c r="F159" s="1" t="s">
        <v>104</v>
      </c>
      <c r="H159" s="1" t="s">
        <v>116</v>
      </c>
      <c r="L159" s="1" t="s">
        <v>122</v>
      </c>
      <c r="Q159" s="31">
        <v>3892</v>
      </c>
      <c r="T159" s="1">
        <v>1</v>
      </c>
      <c r="U159" s="28">
        <f t="shared" si="12"/>
        <v>2.6001040041601667E-4</v>
      </c>
      <c r="AB159" s="31">
        <v>3892</v>
      </c>
      <c r="AF159" s="31">
        <v>3846</v>
      </c>
      <c r="AG159" s="28">
        <f t="shared" si="13"/>
        <v>0.98818088386433711</v>
      </c>
      <c r="AI159" s="26">
        <v>27.05</v>
      </c>
      <c r="AL159" s="26">
        <f t="shared" si="14"/>
        <v>104.0343</v>
      </c>
    </row>
    <row r="160" spans="1:38">
      <c r="A160" s="1" t="s">
        <v>103</v>
      </c>
      <c r="B160" s="25">
        <v>43069</v>
      </c>
      <c r="C160" s="25">
        <v>43040</v>
      </c>
      <c r="D160" s="25">
        <v>43100</v>
      </c>
      <c r="E160" s="1" t="s">
        <v>67</v>
      </c>
      <c r="F160" s="1" t="s">
        <v>104</v>
      </c>
      <c r="H160" s="1" t="s">
        <v>116</v>
      </c>
      <c r="L160" s="1" t="s">
        <v>122</v>
      </c>
      <c r="Q160" s="31">
        <v>3894</v>
      </c>
      <c r="T160" s="1">
        <v>6</v>
      </c>
      <c r="U160" s="28">
        <f t="shared" si="12"/>
        <v>1.557632398753894E-3</v>
      </c>
      <c r="AB160" s="31">
        <v>3894</v>
      </c>
      <c r="AF160" s="31">
        <v>3852</v>
      </c>
      <c r="AG160" s="28">
        <f t="shared" si="13"/>
        <v>0.98921417565485359</v>
      </c>
      <c r="AI160" s="26">
        <v>27.05</v>
      </c>
      <c r="AL160" s="26">
        <f t="shared" si="14"/>
        <v>104.1966</v>
      </c>
    </row>
    <row r="161" spans="1:38">
      <c r="A161" s="1" t="s">
        <v>103</v>
      </c>
      <c r="B161" s="25">
        <v>43070</v>
      </c>
      <c r="C161" s="25">
        <v>43040</v>
      </c>
      <c r="D161" s="25">
        <v>43100</v>
      </c>
      <c r="E161" s="1" t="s">
        <v>67</v>
      </c>
      <c r="F161" s="1" t="s">
        <v>104</v>
      </c>
      <c r="H161" s="1" t="s">
        <v>116</v>
      </c>
      <c r="L161" s="1" t="s">
        <v>122</v>
      </c>
      <c r="Q161" s="31">
        <v>4504</v>
      </c>
      <c r="T161" s="1">
        <v>3</v>
      </c>
      <c r="U161" s="28">
        <f t="shared" si="12"/>
        <v>6.7189249720044791E-4</v>
      </c>
      <c r="AB161" s="31">
        <v>4504</v>
      </c>
      <c r="AF161" s="31">
        <v>4465</v>
      </c>
      <c r="AG161" s="28">
        <f t="shared" si="13"/>
        <v>0.99134103019538189</v>
      </c>
      <c r="AI161" s="26">
        <v>27.05</v>
      </c>
      <c r="AL161" s="26">
        <f t="shared" si="14"/>
        <v>120.77825</v>
      </c>
    </row>
    <row r="162" spans="1:38">
      <c r="A162" s="1" t="s">
        <v>103</v>
      </c>
      <c r="B162" s="25">
        <v>43071</v>
      </c>
      <c r="C162" s="25">
        <v>43040</v>
      </c>
      <c r="D162" s="25">
        <v>43100</v>
      </c>
      <c r="E162" s="1" t="s">
        <v>67</v>
      </c>
      <c r="F162" s="1" t="s">
        <v>104</v>
      </c>
      <c r="H162" s="1" t="s">
        <v>116</v>
      </c>
      <c r="L162" s="1" t="s">
        <v>122</v>
      </c>
      <c r="Q162" s="31">
        <v>4376</v>
      </c>
      <c r="T162" s="1">
        <v>5</v>
      </c>
      <c r="U162" s="28">
        <f t="shared" si="12"/>
        <v>1.1542012927054479E-3</v>
      </c>
      <c r="AB162" s="31">
        <v>4376</v>
      </c>
      <c r="AF162" s="31">
        <v>4332</v>
      </c>
      <c r="AG162" s="28">
        <f t="shared" si="13"/>
        <v>0.98994515539305306</v>
      </c>
      <c r="AI162" s="26">
        <v>27.05</v>
      </c>
      <c r="AL162" s="26">
        <f t="shared" si="14"/>
        <v>117.18060000000001</v>
      </c>
    </row>
    <row r="163" spans="1:38">
      <c r="A163" s="1" t="s">
        <v>103</v>
      </c>
      <c r="B163" s="25">
        <v>43072</v>
      </c>
      <c r="C163" s="25">
        <v>43040</v>
      </c>
      <c r="D163" s="25">
        <v>43100</v>
      </c>
      <c r="E163" s="1" t="s">
        <v>67</v>
      </c>
      <c r="F163" s="1" t="s">
        <v>104</v>
      </c>
      <c r="H163" s="1" t="s">
        <v>116</v>
      </c>
      <c r="L163" s="1" t="s">
        <v>122</v>
      </c>
      <c r="Q163" s="31">
        <v>5228</v>
      </c>
      <c r="T163" s="1">
        <v>1</v>
      </c>
      <c r="U163" s="28">
        <f t="shared" si="12"/>
        <v>1.9308746862328635E-4</v>
      </c>
      <c r="AB163" s="31">
        <v>5228</v>
      </c>
      <c r="AF163" s="31">
        <v>5179</v>
      </c>
      <c r="AG163" s="28">
        <f t="shared" si="13"/>
        <v>0.99062739097169095</v>
      </c>
      <c r="AI163" s="26">
        <v>27.05</v>
      </c>
      <c r="AL163" s="26">
        <f t="shared" si="14"/>
        <v>140.09195000000003</v>
      </c>
    </row>
    <row r="164" spans="1:38">
      <c r="A164" s="1" t="s">
        <v>103</v>
      </c>
      <c r="B164" s="25">
        <v>43066</v>
      </c>
      <c r="C164" s="25">
        <v>43040</v>
      </c>
      <c r="D164" s="25">
        <v>43100</v>
      </c>
      <c r="E164" s="1" t="s">
        <v>67</v>
      </c>
      <c r="F164" s="1" t="s">
        <v>104</v>
      </c>
      <c r="H164" s="1" t="s">
        <v>117</v>
      </c>
      <c r="L164" s="1" t="s">
        <v>123</v>
      </c>
      <c r="Q164" s="31">
        <v>3201</v>
      </c>
      <c r="T164" s="1">
        <v>2</v>
      </c>
      <c r="U164" s="28">
        <f t="shared" si="12"/>
        <v>6.3151247237132932E-4</v>
      </c>
      <c r="AB164" s="31">
        <v>3201</v>
      </c>
      <c r="AF164" s="31">
        <v>3167</v>
      </c>
      <c r="AG164" s="28">
        <f t="shared" si="13"/>
        <v>0.98937831927522646</v>
      </c>
      <c r="AI164" s="26">
        <v>27.05</v>
      </c>
      <c r="AL164" s="26">
        <f t="shared" si="14"/>
        <v>85.667349999999999</v>
      </c>
    </row>
    <row r="165" spans="1:38">
      <c r="A165" s="1" t="s">
        <v>103</v>
      </c>
      <c r="B165" s="25">
        <v>43067</v>
      </c>
      <c r="C165" s="25">
        <v>43040</v>
      </c>
      <c r="D165" s="25">
        <v>43100</v>
      </c>
      <c r="E165" s="1" t="s">
        <v>67</v>
      </c>
      <c r="F165" s="1" t="s">
        <v>104</v>
      </c>
      <c r="H165" s="1" t="s">
        <v>117</v>
      </c>
      <c r="L165" s="1" t="s">
        <v>123</v>
      </c>
      <c r="Q165" s="31">
        <v>3531</v>
      </c>
      <c r="T165" s="1">
        <v>0</v>
      </c>
      <c r="U165" s="28">
        <f t="shared" si="12"/>
        <v>0</v>
      </c>
      <c r="AB165" s="31">
        <v>3531</v>
      </c>
      <c r="AF165" s="31">
        <v>3464</v>
      </c>
      <c r="AG165" s="28">
        <f t="shared" si="13"/>
        <v>0.98102520532427073</v>
      </c>
      <c r="AI165" s="26">
        <v>27.05</v>
      </c>
      <c r="AL165" s="26">
        <f t="shared" si="14"/>
        <v>93.7012</v>
      </c>
    </row>
    <row r="166" spans="1:38">
      <c r="A166" s="1" t="s">
        <v>103</v>
      </c>
      <c r="B166" s="25">
        <v>43068</v>
      </c>
      <c r="C166" s="25">
        <v>43040</v>
      </c>
      <c r="D166" s="25">
        <v>43100</v>
      </c>
      <c r="E166" s="1" t="s">
        <v>67</v>
      </c>
      <c r="F166" s="1" t="s">
        <v>104</v>
      </c>
      <c r="H166" s="1" t="s">
        <v>117</v>
      </c>
      <c r="L166" s="1" t="s">
        <v>123</v>
      </c>
      <c r="Q166" s="31">
        <v>3364</v>
      </c>
      <c r="T166" s="1">
        <v>1</v>
      </c>
      <c r="U166" s="28">
        <f t="shared" si="12"/>
        <v>3.0211480362537764E-4</v>
      </c>
      <c r="AB166" s="31">
        <v>3364</v>
      </c>
      <c r="AF166" s="31">
        <v>3310</v>
      </c>
      <c r="AG166" s="28">
        <f t="shared" si="13"/>
        <v>0.98394768133174793</v>
      </c>
      <c r="AI166" s="26">
        <v>27.05</v>
      </c>
      <c r="AL166" s="26">
        <f t="shared" si="14"/>
        <v>89.535499999999999</v>
      </c>
    </row>
    <row r="167" spans="1:38">
      <c r="A167" s="1" t="s">
        <v>103</v>
      </c>
      <c r="B167" s="25">
        <v>43069</v>
      </c>
      <c r="C167" s="25">
        <v>43040</v>
      </c>
      <c r="D167" s="25">
        <v>43100</v>
      </c>
      <c r="E167" s="1" t="s">
        <v>67</v>
      </c>
      <c r="F167" s="1" t="s">
        <v>104</v>
      </c>
      <c r="H167" s="1" t="s">
        <v>117</v>
      </c>
      <c r="L167" s="1" t="s">
        <v>123</v>
      </c>
      <c r="Q167" s="31">
        <v>3350</v>
      </c>
      <c r="T167" s="1">
        <v>0</v>
      </c>
      <c r="U167" s="28">
        <f t="shared" si="12"/>
        <v>0</v>
      </c>
      <c r="AB167" s="31">
        <v>3350</v>
      </c>
      <c r="AF167" s="31">
        <v>3308</v>
      </c>
      <c r="AG167" s="28">
        <f t="shared" si="13"/>
        <v>0.98746268656716418</v>
      </c>
      <c r="AI167" s="26">
        <v>27.05</v>
      </c>
      <c r="AL167" s="26">
        <f t="shared" si="14"/>
        <v>89.481400000000008</v>
      </c>
    </row>
    <row r="168" spans="1:38">
      <c r="A168" s="1" t="s">
        <v>103</v>
      </c>
      <c r="B168" s="25">
        <v>43070</v>
      </c>
      <c r="C168" s="25">
        <v>43040</v>
      </c>
      <c r="D168" s="25">
        <v>43100</v>
      </c>
      <c r="E168" s="1" t="s">
        <v>67</v>
      </c>
      <c r="F168" s="1" t="s">
        <v>104</v>
      </c>
      <c r="H168" s="1" t="s">
        <v>117</v>
      </c>
      <c r="L168" s="1" t="s">
        <v>123</v>
      </c>
      <c r="Q168" s="31">
        <v>4427</v>
      </c>
      <c r="T168" s="1">
        <v>7</v>
      </c>
      <c r="U168" s="28">
        <f t="shared" si="12"/>
        <v>1.600365797896662E-3</v>
      </c>
      <c r="AB168" s="31">
        <v>4427</v>
      </c>
      <c r="AF168" s="31">
        <v>4374</v>
      </c>
      <c r="AG168" s="28">
        <f t="shared" si="13"/>
        <v>0.98802800993901063</v>
      </c>
      <c r="AI168" s="26">
        <v>27.05</v>
      </c>
      <c r="AL168" s="26">
        <f t="shared" si="14"/>
        <v>118.3167</v>
      </c>
    </row>
    <row r="169" spans="1:38">
      <c r="A169" s="1" t="s">
        <v>103</v>
      </c>
      <c r="B169" s="25">
        <v>43071</v>
      </c>
      <c r="C169" s="25">
        <v>43040</v>
      </c>
      <c r="D169" s="25">
        <v>43100</v>
      </c>
      <c r="E169" s="1" t="s">
        <v>67</v>
      </c>
      <c r="F169" s="1" t="s">
        <v>104</v>
      </c>
      <c r="H169" s="1" t="s">
        <v>117</v>
      </c>
      <c r="L169" s="1" t="s">
        <v>123</v>
      </c>
      <c r="Q169" s="31">
        <v>4275</v>
      </c>
      <c r="T169" s="1">
        <v>3</v>
      </c>
      <c r="U169" s="28">
        <f t="shared" si="12"/>
        <v>7.0754716981132071E-4</v>
      </c>
      <c r="AB169" s="31">
        <v>4275</v>
      </c>
      <c r="AF169" s="31">
        <v>4240</v>
      </c>
      <c r="AG169" s="28">
        <f t="shared" si="13"/>
        <v>0.99181286549707603</v>
      </c>
      <c r="AI169" s="26">
        <v>27.05</v>
      </c>
      <c r="AL169" s="26">
        <f t="shared" si="14"/>
        <v>114.69199999999999</v>
      </c>
    </row>
    <row r="170" spans="1:38">
      <c r="A170" s="1" t="s">
        <v>103</v>
      </c>
      <c r="B170" s="25">
        <v>43072</v>
      </c>
      <c r="C170" s="25">
        <v>43040</v>
      </c>
      <c r="D170" s="25">
        <v>43100</v>
      </c>
      <c r="E170" s="1" t="s">
        <v>67</v>
      </c>
      <c r="F170" s="1" t="s">
        <v>104</v>
      </c>
      <c r="H170" s="1" t="s">
        <v>117</v>
      </c>
      <c r="L170" s="1" t="s">
        <v>123</v>
      </c>
      <c r="Q170" s="31">
        <v>5256</v>
      </c>
      <c r="T170" s="1">
        <v>1</v>
      </c>
      <c r="U170" s="28">
        <f t="shared" si="12"/>
        <v>1.920860545524395E-4</v>
      </c>
      <c r="AB170" s="31">
        <v>5256</v>
      </c>
      <c r="AF170" s="31">
        <v>5206</v>
      </c>
      <c r="AG170" s="28">
        <f t="shared" si="13"/>
        <v>0.99048706240487061</v>
      </c>
      <c r="AI170" s="26">
        <v>27.05</v>
      </c>
      <c r="AL170" s="26">
        <f t="shared" si="14"/>
        <v>140.82230000000001</v>
      </c>
    </row>
    <row r="171" spans="1:38">
      <c r="A171" s="1" t="s">
        <v>103</v>
      </c>
      <c r="B171" s="25">
        <v>43066</v>
      </c>
      <c r="C171" s="25">
        <v>43040</v>
      </c>
      <c r="D171" s="25">
        <v>43100</v>
      </c>
      <c r="E171" s="1" t="s">
        <v>67</v>
      </c>
      <c r="F171" s="1" t="s">
        <v>104</v>
      </c>
      <c r="H171" s="1" t="s">
        <v>118</v>
      </c>
      <c r="L171" s="1" t="s">
        <v>124</v>
      </c>
      <c r="Q171" s="31">
        <v>3706</v>
      </c>
      <c r="T171" s="1">
        <v>1</v>
      </c>
      <c r="U171" s="28">
        <f t="shared" si="12"/>
        <v>2.7344818156959256E-4</v>
      </c>
      <c r="AB171" s="31">
        <v>3706</v>
      </c>
      <c r="AF171" s="31">
        <v>3657</v>
      </c>
      <c r="AG171" s="28">
        <f t="shared" si="13"/>
        <v>0.98677819751753915</v>
      </c>
      <c r="AI171" s="26">
        <v>27.05</v>
      </c>
      <c r="AL171" s="26">
        <f t="shared" si="14"/>
        <v>98.921850000000006</v>
      </c>
    </row>
    <row r="172" spans="1:38">
      <c r="A172" s="1" t="s">
        <v>103</v>
      </c>
      <c r="B172" s="25">
        <v>43067</v>
      </c>
      <c r="C172" s="25">
        <v>43040</v>
      </c>
      <c r="D172" s="25">
        <v>43100</v>
      </c>
      <c r="E172" s="1" t="s">
        <v>67</v>
      </c>
      <c r="F172" s="1" t="s">
        <v>104</v>
      </c>
      <c r="H172" s="1" t="s">
        <v>118</v>
      </c>
      <c r="L172" s="1" t="s">
        <v>124</v>
      </c>
      <c r="Q172" s="31">
        <v>4207</v>
      </c>
      <c r="T172" s="1">
        <v>3</v>
      </c>
      <c r="U172" s="28">
        <f t="shared" si="12"/>
        <v>7.2115384615384619E-4</v>
      </c>
      <c r="AB172" s="31">
        <v>4207</v>
      </c>
      <c r="AF172" s="31">
        <v>4160</v>
      </c>
      <c r="AG172" s="28">
        <f t="shared" si="13"/>
        <v>0.98882814357024007</v>
      </c>
      <c r="AI172" s="26">
        <v>27.05</v>
      </c>
      <c r="AL172" s="26">
        <f t="shared" si="14"/>
        <v>112.52800000000001</v>
      </c>
    </row>
    <row r="173" spans="1:38">
      <c r="A173" s="1" t="s">
        <v>103</v>
      </c>
      <c r="B173" s="25">
        <v>43068</v>
      </c>
      <c r="C173" s="25">
        <v>43040</v>
      </c>
      <c r="D173" s="25">
        <v>43100</v>
      </c>
      <c r="E173" s="1" t="s">
        <v>67</v>
      </c>
      <c r="F173" s="1" t="s">
        <v>104</v>
      </c>
      <c r="H173" s="1" t="s">
        <v>118</v>
      </c>
      <c r="L173" s="1" t="s">
        <v>124</v>
      </c>
      <c r="Q173" s="31">
        <v>3858</v>
      </c>
      <c r="T173" s="1">
        <v>3</v>
      </c>
      <c r="U173" s="28">
        <f t="shared" si="12"/>
        <v>7.8451882845188283E-4</v>
      </c>
      <c r="AB173" s="31">
        <v>3858</v>
      </c>
      <c r="AF173" s="31">
        <v>3824</v>
      </c>
      <c r="AG173" s="28">
        <f t="shared" si="13"/>
        <v>0.99118714359771898</v>
      </c>
      <c r="AI173" s="26">
        <v>27.05</v>
      </c>
      <c r="AL173" s="26">
        <f t="shared" si="14"/>
        <v>103.4392</v>
      </c>
    </row>
    <row r="174" spans="1:38">
      <c r="A174" s="1" t="s">
        <v>103</v>
      </c>
      <c r="B174" s="25">
        <v>43069</v>
      </c>
      <c r="C174" s="25">
        <v>43040</v>
      </c>
      <c r="D174" s="25">
        <v>43100</v>
      </c>
      <c r="E174" s="1" t="s">
        <v>67</v>
      </c>
      <c r="F174" s="1" t="s">
        <v>104</v>
      </c>
      <c r="H174" s="1" t="s">
        <v>118</v>
      </c>
      <c r="L174" s="1" t="s">
        <v>124</v>
      </c>
      <c r="Q174" s="31">
        <v>3969</v>
      </c>
      <c r="T174" s="1">
        <v>2</v>
      </c>
      <c r="U174" s="28">
        <f t="shared" si="12"/>
        <v>5.0903537795876815E-4</v>
      </c>
      <c r="AB174" s="31">
        <v>3969</v>
      </c>
      <c r="AF174" s="31">
        <v>3929</v>
      </c>
      <c r="AG174" s="28">
        <f t="shared" si="13"/>
        <v>0.98992189468379943</v>
      </c>
      <c r="AI174" s="26">
        <v>27.05</v>
      </c>
      <c r="AL174" s="26">
        <f t="shared" si="14"/>
        <v>106.27945</v>
      </c>
    </row>
    <row r="175" spans="1:38">
      <c r="A175" s="1" t="s">
        <v>103</v>
      </c>
      <c r="B175" s="25">
        <v>43070</v>
      </c>
      <c r="C175" s="25">
        <v>43040</v>
      </c>
      <c r="D175" s="25">
        <v>43100</v>
      </c>
      <c r="E175" s="1" t="s">
        <v>67</v>
      </c>
      <c r="F175" s="1" t="s">
        <v>104</v>
      </c>
      <c r="H175" s="1" t="s">
        <v>118</v>
      </c>
      <c r="L175" s="1" t="s">
        <v>124</v>
      </c>
      <c r="Q175" s="31">
        <v>4524</v>
      </c>
      <c r="T175" s="1">
        <v>2</v>
      </c>
      <c r="U175" s="28">
        <f t="shared" si="12"/>
        <v>4.4772778150884264E-4</v>
      </c>
      <c r="AB175" s="31">
        <v>4524</v>
      </c>
      <c r="AF175" s="31">
        <v>4467</v>
      </c>
      <c r="AG175" s="28">
        <f t="shared" si="13"/>
        <v>0.9874005305039788</v>
      </c>
      <c r="AI175" s="26">
        <v>27.05</v>
      </c>
      <c r="AL175" s="26">
        <f t="shared" si="14"/>
        <v>120.83235000000001</v>
      </c>
    </row>
    <row r="176" spans="1:38">
      <c r="A176" s="1" t="s">
        <v>103</v>
      </c>
      <c r="B176" s="25">
        <v>43071</v>
      </c>
      <c r="C176" s="25">
        <v>43040</v>
      </c>
      <c r="D176" s="25">
        <v>43100</v>
      </c>
      <c r="E176" s="1" t="s">
        <v>67</v>
      </c>
      <c r="F176" s="1" t="s">
        <v>104</v>
      </c>
      <c r="H176" s="1" t="s">
        <v>118</v>
      </c>
      <c r="L176" s="1" t="s">
        <v>124</v>
      </c>
      <c r="Q176" s="31">
        <v>4346</v>
      </c>
      <c r="T176" s="1">
        <v>0</v>
      </c>
      <c r="U176" s="28">
        <f t="shared" si="12"/>
        <v>0</v>
      </c>
      <c r="AB176" s="31">
        <v>4346</v>
      </c>
      <c r="AF176" s="31">
        <v>4306</v>
      </c>
      <c r="AG176" s="28">
        <f t="shared" si="13"/>
        <v>0.9907961343764381</v>
      </c>
      <c r="AI176" s="26">
        <v>27.05</v>
      </c>
      <c r="AL176" s="26">
        <f t="shared" si="14"/>
        <v>116.4773</v>
      </c>
    </row>
    <row r="177" spans="1:38">
      <c r="A177" s="1" t="s">
        <v>103</v>
      </c>
      <c r="B177" s="25">
        <v>43072</v>
      </c>
      <c r="C177" s="25">
        <v>43040</v>
      </c>
      <c r="D177" s="25">
        <v>43100</v>
      </c>
      <c r="E177" s="1" t="s">
        <v>67</v>
      </c>
      <c r="F177" s="1" t="s">
        <v>104</v>
      </c>
      <c r="H177" s="1" t="s">
        <v>118</v>
      </c>
      <c r="L177" s="1" t="s">
        <v>124</v>
      </c>
      <c r="Q177" s="31">
        <v>5213</v>
      </c>
      <c r="T177" s="1">
        <v>3</v>
      </c>
      <c r="U177" s="28">
        <f t="shared" si="12"/>
        <v>5.7993427411560028E-4</v>
      </c>
      <c r="AB177" s="31">
        <v>5213</v>
      </c>
      <c r="AF177" s="31">
        <v>5173</v>
      </c>
      <c r="AG177" s="28">
        <f t="shared" si="13"/>
        <v>0.99232687511989259</v>
      </c>
      <c r="AI177" s="26">
        <v>27.05</v>
      </c>
      <c r="AL177" s="26">
        <f t="shared" si="14"/>
        <v>139.92964999999998</v>
      </c>
    </row>
    <row r="178" spans="1:38">
      <c r="A178" s="1" t="s">
        <v>103</v>
      </c>
      <c r="B178" s="25">
        <v>43066</v>
      </c>
      <c r="C178" s="25">
        <v>43040</v>
      </c>
      <c r="D178" s="25">
        <v>43100</v>
      </c>
      <c r="E178" s="1" t="s">
        <v>67</v>
      </c>
      <c r="F178" s="1" t="s">
        <v>104</v>
      </c>
      <c r="H178" s="1" t="s">
        <v>119</v>
      </c>
      <c r="L178" s="1" t="s">
        <v>125</v>
      </c>
      <c r="Q178" s="31">
        <v>3357</v>
      </c>
      <c r="T178" s="1">
        <v>3</v>
      </c>
      <c r="U178" s="28">
        <f t="shared" si="12"/>
        <v>9.049773755656109E-4</v>
      </c>
      <c r="AB178" s="31">
        <v>3357</v>
      </c>
      <c r="AF178" s="31">
        <v>3315</v>
      </c>
      <c r="AG178" s="28">
        <f t="shared" si="13"/>
        <v>0.98748882931188564</v>
      </c>
      <c r="AI178" s="26">
        <v>27.05</v>
      </c>
      <c r="AL178" s="26">
        <f t="shared" si="14"/>
        <v>89.670749999999998</v>
      </c>
    </row>
    <row r="179" spans="1:38">
      <c r="A179" s="1" t="s">
        <v>103</v>
      </c>
      <c r="B179" s="25">
        <v>43067</v>
      </c>
      <c r="C179" s="25">
        <v>43040</v>
      </c>
      <c r="D179" s="25">
        <v>43100</v>
      </c>
      <c r="E179" s="1" t="s">
        <v>67</v>
      </c>
      <c r="F179" s="1" t="s">
        <v>104</v>
      </c>
      <c r="H179" s="1" t="s">
        <v>119</v>
      </c>
      <c r="L179" s="1" t="s">
        <v>125</v>
      </c>
      <c r="Q179" s="31">
        <v>3460</v>
      </c>
      <c r="T179" s="1">
        <v>2</v>
      </c>
      <c r="U179" s="28">
        <f t="shared" si="12"/>
        <v>5.837711617046118E-4</v>
      </c>
      <c r="AB179" s="31">
        <v>3460</v>
      </c>
      <c r="AF179" s="31">
        <v>3426</v>
      </c>
      <c r="AG179" s="28">
        <f t="shared" si="13"/>
        <v>0.99017341040462425</v>
      </c>
      <c r="AI179" s="26">
        <v>27.05</v>
      </c>
      <c r="AL179" s="26">
        <f t="shared" si="14"/>
        <v>92.673299999999998</v>
      </c>
    </row>
    <row r="180" spans="1:38">
      <c r="A180" s="1" t="s">
        <v>103</v>
      </c>
      <c r="B180" s="25">
        <v>43068</v>
      </c>
      <c r="C180" s="25">
        <v>43040</v>
      </c>
      <c r="D180" s="25">
        <v>43100</v>
      </c>
      <c r="E180" s="1" t="s">
        <v>67</v>
      </c>
      <c r="F180" s="1" t="s">
        <v>104</v>
      </c>
      <c r="H180" s="1" t="s">
        <v>119</v>
      </c>
      <c r="L180" s="1" t="s">
        <v>125</v>
      </c>
      <c r="Q180" s="31">
        <v>3387</v>
      </c>
      <c r="T180" s="1">
        <v>1</v>
      </c>
      <c r="U180" s="28">
        <f t="shared" si="12"/>
        <v>2.9913251570445708E-4</v>
      </c>
      <c r="AB180" s="31">
        <v>3387</v>
      </c>
      <c r="AF180" s="31">
        <v>3343</v>
      </c>
      <c r="AG180" s="28">
        <f t="shared" si="13"/>
        <v>0.98700915264245648</v>
      </c>
      <c r="AI180" s="26">
        <v>27.05</v>
      </c>
      <c r="AL180" s="26">
        <f t="shared" si="14"/>
        <v>90.428150000000002</v>
      </c>
    </row>
    <row r="181" spans="1:38">
      <c r="A181" s="1" t="s">
        <v>103</v>
      </c>
      <c r="B181" s="25">
        <v>43069</v>
      </c>
      <c r="C181" s="25">
        <v>43040</v>
      </c>
      <c r="D181" s="25">
        <v>43100</v>
      </c>
      <c r="E181" s="1" t="s">
        <v>67</v>
      </c>
      <c r="F181" s="1" t="s">
        <v>104</v>
      </c>
      <c r="H181" s="1" t="s">
        <v>119</v>
      </c>
      <c r="L181" s="1" t="s">
        <v>125</v>
      </c>
      <c r="Q181" s="31">
        <v>3392</v>
      </c>
      <c r="T181" s="1">
        <v>3</v>
      </c>
      <c r="U181" s="28">
        <f t="shared" si="12"/>
        <v>8.9632506722438004E-4</v>
      </c>
      <c r="AB181" s="31">
        <v>3392</v>
      </c>
      <c r="AF181" s="31">
        <v>3347</v>
      </c>
      <c r="AG181" s="28">
        <f t="shared" si="13"/>
        <v>0.98673349056603776</v>
      </c>
      <c r="AI181" s="26">
        <v>27.05</v>
      </c>
      <c r="AL181" s="26">
        <f t="shared" si="14"/>
        <v>90.536349999999999</v>
      </c>
    </row>
    <row r="182" spans="1:38">
      <c r="A182" s="1" t="s">
        <v>103</v>
      </c>
      <c r="B182" s="25">
        <v>43070</v>
      </c>
      <c r="C182" s="25">
        <v>43040</v>
      </c>
      <c r="D182" s="25">
        <v>43100</v>
      </c>
      <c r="E182" s="1" t="s">
        <v>67</v>
      </c>
      <c r="F182" s="1" t="s">
        <v>104</v>
      </c>
      <c r="H182" s="1" t="s">
        <v>119</v>
      </c>
      <c r="L182" s="1" t="s">
        <v>125</v>
      </c>
      <c r="Q182" s="31">
        <v>4349</v>
      </c>
      <c r="T182" s="1">
        <v>3</v>
      </c>
      <c r="U182" s="28">
        <f t="shared" si="12"/>
        <v>6.9832402234636874E-4</v>
      </c>
      <c r="AB182" s="31">
        <v>4349</v>
      </c>
      <c r="AF182" s="31">
        <v>4296</v>
      </c>
      <c r="AG182" s="28">
        <f t="shared" si="13"/>
        <v>0.98781329041158883</v>
      </c>
      <c r="AI182" s="26">
        <v>27.05</v>
      </c>
      <c r="AL182" s="26">
        <f t="shared" si="14"/>
        <v>116.2068</v>
      </c>
    </row>
    <row r="183" spans="1:38">
      <c r="A183" s="1" t="s">
        <v>103</v>
      </c>
      <c r="B183" s="25">
        <v>43071</v>
      </c>
      <c r="C183" s="25">
        <v>43040</v>
      </c>
      <c r="D183" s="25">
        <v>43100</v>
      </c>
      <c r="E183" s="1" t="s">
        <v>67</v>
      </c>
      <c r="F183" s="1" t="s">
        <v>104</v>
      </c>
      <c r="H183" s="1" t="s">
        <v>119</v>
      </c>
      <c r="L183" s="1" t="s">
        <v>125</v>
      </c>
      <c r="Q183" s="31">
        <v>4311</v>
      </c>
      <c r="T183" s="1">
        <v>1</v>
      </c>
      <c r="U183" s="28">
        <f t="shared" si="12"/>
        <v>2.3402761525860051E-4</v>
      </c>
      <c r="AB183" s="31">
        <v>4311</v>
      </c>
      <c r="AF183" s="31">
        <v>4273</v>
      </c>
      <c r="AG183" s="28">
        <f t="shared" si="13"/>
        <v>0.99118533982834611</v>
      </c>
      <c r="AI183" s="26">
        <v>27.05</v>
      </c>
      <c r="AL183" s="26">
        <f t="shared" si="14"/>
        <v>115.58465000000001</v>
      </c>
    </row>
    <row r="184" spans="1:38">
      <c r="A184" s="1" t="s">
        <v>103</v>
      </c>
      <c r="B184" s="25">
        <v>43072</v>
      </c>
      <c r="C184" s="25">
        <v>43040</v>
      </c>
      <c r="D184" s="25">
        <v>43100</v>
      </c>
      <c r="E184" s="1" t="s">
        <v>67</v>
      </c>
      <c r="F184" s="1" t="s">
        <v>104</v>
      </c>
      <c r="H184" s="1" t="s">
        <v>119</v>
      </c>
      <c r="L184" s="1" t="s">
        <v>125</v>
      </c>
      <c r="Q184" s="31">
        <v>5225</v>
      </c>
      <c r="T184" s="1">
        <v>4</v>
      </c>
      <c r="U184" s="28">
        <f t="shared" si="12"/>
        <v>7.7205172746574015E-4</v>
      </c>
      <c r="AB184" s="31">
        <v>5225</v>
      </c>
      <c r="AF184" s="31">
        <v>5181</v>
      </c>
      <c r="AG184" s="28">
        <f t="shared" si="13"/>
        <v>0.991578947368421</v>
      </c>
      <c r="AI184" s="26">
        <v>27.05</v>
      </c>
      <c r="AL184" s="26">
        <f t="shared" si="14"/>
        <v>140.14605000000003</v>
      </c>
    </row>
    <row r="185" spans="1:38">
      <c r="A185" s="1" t="s">
        <v>103</v>
      </c>
      <c r="B185" s="25">
        <v>43066</v>
      </c>
      <c r="C185" s="25">
        <v>43040</v>
      </c>
      <c r="D185" s="25">
        <v>43100</v>
      </c>
      <c r="E185" s="1" t="s">
        <v>67</v>
      </c>
      <c r="F185" s="1" t="s">
        <v>104</v>
      </c>
      <c r="H185" s="1" t="s">
        <v>120</v>
      </c>
      <c r="L185" s="1" t="s">
        <v>126</v>
      </c>
      <c r="Q185" s="31">
        <v>3237</v>
      </c>
      <c r="T185" s="1">
        <v>4</v>
      </c>
      <c r="U185" s="28">
        <f t="shared" si="12"/>
        <v>1.2523481527864746E-3</v>
      </c>
      <c r="AB185" s="31">
        <v>3237</v>
      </c>
      <c r="AF185" s="31">
        <v>3194</v>
      </c>
      <c r="AG185" s="28">
        <f t="shared" si="13"/>
        <v>0.98671609514983005</v>
      </c>
      <c r="AI185" s="26">
        <v>27.05</v>
      </c>
      <c r="AL185" s="26">
        <f t="shared" si="14"/>
        <v>86.3977</v>
      </c>
    </row>
    <row r="186" spans="1:38">
      <c r="A186" s="1" t="s">
        <v>103</v>
      </c>
      <c r="B186" s="25">
        <v>43067</v>
      </c>
      <c r="C186" s="25">
        <v>43040</v>
      </c>
      <c r="D186" s="25">
        <v>43100</v>
      </c>
      <c r="E186" s="1" t="s">
        <v>67</v>
      </c>
      <c r="F186" s="1" t="s">
        <v>104</v>
      </c>
      <c r="H186" s="1" t="s">
        <v>120</v>
      </c>
      <c r="L186" s="1" t="s">
        <v>126</v>
      </c>
      <c r="Q186" s="31">
        <v>3458</v>
      </c>
      <c r="T186" s="1">
        <v>0</v>
      </c>
      <c r="U186" s="28">
        <f t="shared" si="12"/>
        <v>0</v>
      </c>
      <c r="AB186" s="31">
        <v>3458</v>
      </c>
      <c r="AF186" s="31">
        <v>3408</v>
      </c>
      <c r="AG186" s="28">
        <f t="shared" si="13"/>
        <v>0.98554077501445925</v>
      </c>
      <c r="AI186" s="26">
        <v>27.05</v>
      </c>
      <c r="AL186" s="26">
        <f t="shared" si="14"/>
        <v>92.186400000000006</v>
      </c>
    </row>
    <row r="187" spans="1:38">
      <c r="A187" s="1" t="s">
        <v>103</v>
      </c>
      <c r="B187" s="25">
        <v>43068</v>
      </c>
      <c r="C187" s="25">
        <v>43040</v>
      </c>
      <c r="D187" s="25">
        <v>43100</v>
      </c>
      <c r="E187" s="1" t="s">
        <v>67</v>
      </c>
      <c r="F187" s="1" t="s">
        <v>104</v>
      </c>
      <c r="H187" s="1" t="s">
        <v>120</v>
      </c>
      <c r="L187" s="1" t="s">
        <v>126</v>
      </c>
      <c r="Q187" s="31">
        <v>3386</v>
      </c>
      <c r="T187" s="1">
        <v>3</v>
      </c>
      <c r="U187" s="28">
        <f t="shared" si="12"/>
        <v>8.9793475007482785E-4</v>
      </c>
      <c r="AB187" s="31">
        <v>3386</v>
      </c>
      <c r="AF187" s="31">
        <v>3341</v>
      </c>
      <c r="AG187" s="28">
        <f t="shared" si="13"/>
        <v>0.98670998227997642</v>
      </c>
      <c r="AI187" s="26">
        <v>27.05</v>
      </c>
      <c r="AL187" s="26">
        <f t="shared" si="14"/>
        <v>90.374049999999997</v>
      </c>
    </row>
    <row r="188" spans="1:38">
      <c r="A188" s="1" t="s">
        <v>103</v>
      </c>
      <c r="B188" s="25">
        <v>43069</v>
      </c>
      <c r="C188" s="25">
        <v>43040</v>
      </c>
      <c r="D188" s="25">
        <v>43100</v>
      </c>
      <c r="E188" s="1" t="s">
        <v>67</v>
      </c>
      <c r="F188" s="1" t="s">
        <v>104</v>
      </c>
      <c r="H188" s="1" t="s">
        <v>120</v>
      </c>
      <c r="L188" s="1" t="s">
        <v>126</v>
      </c>
      <c r="Q188" s="31">
        <v>3411</v>
      </c>
      <c r="T188" s="1">
        <v>2</v>
      </c>
      <c r="U188" s="28">
        <f t="shared" si="12"/>
        <v>5.9329575793533079E-4</v>
      </c>
      <c r="AB188" s="31">
        <v>3411</v>
      </c>
      <c r="AF188" s="31">
        <v>3371</v>
      </c>
      <c r="AG188" s="28">
        <f t="shared" si="13"/>
        <v>0.98827323365581943</v>
      </c>
      <c r="AI188" s="26">
        <v>27.05</v>
      </c>
      <c r="AL188" s="26">
        <f t="shared" si="14"/>
        <v>91.185550000000006</v>
      </c>
    </row>
    <row r="189" spans="1:38">
      <c r="A189" s="1" t="s">
        <v>103</v>
      </c>
      <c r="B189" s="25">
        <v>43070</v>
      </c>
      <c r="C189" s="25">
        <v>43040</v>
      </c>
      <c r="D189" s="25">
        <v>43100</v>
      </c>
      <c r="E189" s="1" t="s">
        <v>67</v>
      </c>
      <c r="F189" s="1" t="s">
        <v>104</v>
      </c>
      <c r="H189" s="1" t="s">
        <v>120</v>
      </c>
      <c r="L189" s="1" t="s">
        <v>126</v>
      </c>
      <c r="Q189" s="31">
        <v>4322</v>
      </c>
      <c r="T189" s="1">
        <v>2</v>
      </c>
      <c r="U189" s="28">
        <f t="shared" si="12"/>
        <v>4.691531785127844E-4</v>
      </c>
      <c r="AB189" s="31">
        <v>4322</v>
      </c>
      <c r="AF189" s="31">
        <v>4263</v>
      </c>
      <c r="AG189" s="28">
        <f t="shared" si="13"/>
        <v>0.98634891254049051</v>
      </c>
      <c r="AI189" s="26">
        <v>27.05</v>
      </c>
      <c r="AL189" s="26">
        <f t="shared" si="14"/>
        <v>115.31415000000001</v>
      </c>
    </row>
    <row r="190" spans="1:38">
      <c r="A190" s="1" t="s">
        <v>103</v>
      </c>
      <c r="B190" s="25">
        <v>43071</v>
      </c>
      <c r="C190" s="25">
        <v>43040</v>
      </c>
      <c r="D190" s="25">
        <v>43100</v>
      </c>
      <c r="E190" s="1" t="s">
        <v>67</v>
      </c>
      <c r="F190" s="1" t="s">
        <v>104</v>
      </c>
      <c r="H190" s="1" t="s">
        <v>120</v>
      </c>
      <c r="L190" s="1" t="s">
        <v>126</v>
      </c>
      <c r="Q190" s="31">
        <v>4351</v>
      </c>
      <c r="T190" s="1">
        <v>3</v>
      </c>
      <c r="U190" s="28">
        <f t="shared" si="12"/>
        <v>6.9557152793878966E-4</v>
      </c>
      <c r="AB190" s="31">
        <v>4351</v>
      </c>
      <c r="AF190" s="31">
        <v>4313</v>
      </c>
      <c r="AG190" s="28">
        <f t="shared" si="13"/>
        <v>0.99126637554585151</v>
      </c>
      <c r="AI190" s="26">
        <v>27.05</v>
      </c>
      <c r="AL190" s="26">
        <f t="shared" si="14"/>
        <v>116.66665</v>
      </c>
    </row>
    <row r="191" spans="1:38">
      <c r="A191" s="1" t="s">
        <v>103</v>
      </c>
      <c r="B191" s="25">
        <v>43072</v>
      </c>
      <c r="C191" s="25">
        <v>43040</v>
      </c>
      <c r="D191" s="25">
        <v>43100</v>
      </c>
      <c r="E191" s="1" t="s">
        <v>67</v>
      </c>
      <c r="F191" s="1" t="s">
        <v>104</v>
      </c>
      <c r="H191" s="1" t="s">
        <v>120</v>
      </c>
      <c r="L191" s="1" t="s">
        <v>126</v>
      </c>
      <c r="Q191" s="31">
        <v>5320</v>
      </c>
      <c r="T191" s="1">
        <v>5</v>
      </c>
      <c r="U191" s="28">
        <f t="shared" si="12"/>
        <v>9.4732853353543013E-4</v>
      </c>
      <c r="AB191" s="31">
        <v>5320</v>
      </c>
      <c r="AF191" s="31">
        <v>5278</v>
      </c>
      <c r="AG191" s="28">
        <f t="shared" si="13"/>
        <v>0.99210526315789471</v>
      </c>
      <c r="AI191" s="26">
        <v>27.05</v>
      </c>
      <c r="AL191" s="26">
        <f t="shared" si="14"/>
        <v>142.76990000000001</v>
      </c>
    </row>
    <row r="192" spans="1:38">
      <c r="A192" s="1" t="s">
        <v>103</v>
      </c>
      <c r="B192" s="25">
        <v>43066</v>
      </c>
      <c r="C192" s="25">
        <v>43040</v>
      </c>
      <c r="D192" s="25">
        <v>43100</v>
      </c>
      <c r="E192" s="1" t="s">
        <v>67</v>
      </c>
      <c r="F192" s="1" t="s">
        <v>104</v>
      </c>
      <c r="H192" s="1" t="s">
        <v>121</v>
      </c>
      <c r="L192" s="1" t="s">
        <v>127</v>
      </c>
      <c r="Q192" s="31">
        <v>3731</v>
      </c>
      <c r="T192" s="1">
        <v>3</v>
      </c>
      <c r="U192" s="28">
        <f t="shared" si="12"/>
        <v>8.1322851721333698E-4</v>
      </c>
      <c r="AB192" s="31">
        <v>3731</v>
      </c>
      <c r="AF192" s="31">
        <v>3689</v>
      </c>
      <c r="AG192" s="28">
        <f t="shared" si="13"/>
        <v>0.98874296435272047</v>
      </c>
      <c r="AI192" s="26">
        <v>27.05</v>
      </c>
      <c r="AL192" s="26">
        <f t="shared" si="14"/>
        <v>99.787449999999993</v>
      </c>
    </row>
    <row r="193" spans="1:38">
      <c r="A193" s="1" t="s">
        <v>103</v>
      </c>
      <c r="B193" s="25">
        <v>43067</v>
      </c>
      <c r="C193" s="25">
        <v>43040</v>
      </c>
      <c r="D193" s="25">
        <v>43100</v>
      </c>
      <c r="E193" s="1" t="s">
        <v>67</v>
      </c>
      <c r="F193" s="1" t="s">
        <v>104</v>
      </c>
      <c r="H193" s="1" t="s">
        <v>121</v>
      </c>
      <c r="L193" s="1" t="s">
        <v>127</v>
      </c>
      <c r="Q193" s="31">
        <v>4250</v>
      </c>
      <c r="T193" s="1">
        <v>3</v>
      </c>
      <c r="U193" s="28">
        <f t="shared" si="12"/>
        <v>7.1258907363420433E-4</v>
      </c>
      <c r="AB193" s="31">
        <v>4250</v>
      </c>
      <c r="AF193" s="31">
        <v>4210</v>
      </c>
      <c r="AG193" s="28">
        <f t="shared" si="13"/>
        <v>0.99058823529411766</v>
      </c>
      <c r="AI193" s="26">
        <v>27.05</v>
      </c>
      <c r="AL193" s="26">
        <f t="shared" si="14"/>
        <v>113.8805</v>
      </c>
    </row>
    <row r="194" spans="1:38">
      <c r="A194" s="1" t="s">
        <v>103</v>
      </c>
      <c r="B194" s="25">
        <v>43068</v>
      </c>
      <c r="C194" s="25">
        <v>43040</v>
      </c>
      <c r="D194" s="25">
        <v>43100</v>
      </c>
      <c r="E194" s="1" t="s">
        <v>67</v>
      </c>
      <c r="F194" s="1" t="s">
        <v>104</v>
      </c>
      <c r="H194" s="1" t="s">
        <v>121</v>
      </c>
      <c r="L194" s="1" t="s">
        <v>127</v>
      </c>
      <c r="Q194" s="31">
        <v>3982</v>
      </c>
      <c r="T194" s="1">
        <v>3</v>
      </c>
      <c r="U194" s="28">
        <f t="shared" si="12"/>
        <v>7.6277650648360034E-4</v>
      </c>
      <c r="AB194" s="31">
        <v>3982</v>
      </c>
      <c r="AF194" s="31">
        <v>3933</v>
      </c>
      <c r="AG194" s="28">
        <f t="shared" si="13"/>
        <v>0.98769462581617273</v>
      </c>
      <c r="AI194" s="26">
        <v>27.05</v>
      </c>
      <c r="AL194" s="26">
        <f t="shared" si="14"/>
        <v>106.38765000000001</v>
      </c>
    </row>
    <row r="195" spans="1:38">
      <c r="A195" s="1" t="s">
        <v>103</v>
      </c>
      <c r="B195" s="25">
        <v>43069</v>
      </c>
      <c r="C195" s="25">
        <v>43040</v>
      </c>
      <c r="D195" s="25">
        <v>43100</v>
      </c>
      <c r="E195" s="1" t="s">
        <v>67</v>
      </c>
      <c r="F195" s="1" t="s">
        <v>104</v>
      </c>
      <c r="H195" s="1" t="s">
        <v>121</v>
      </c>
      <c r="L195" s="1" t="s">
        <v>127</v>
      </c>
      <c r="Q195" s="31">
        <v>3962</v>
      </c>
      <c r="T195" s="1">
        <v>2</v>
      </c>
      <c r="U195" s="28">
        <f t="shared" si="12"/>
        <v>5.1255766273705791E-4</v>
      </c>
      <c r="AB195" s="31">
        <v>3962</v>
      </c>
      <c r="AF195" s="31">
        <v>3902</v>
      </c>
      <c r="AG195" s="28">
        <f t="shared" si="13"/>
        <v>0.98485613326602728</v>
      </c>
      <c r="AI195" s="26">
        <v>27.05</v>
      </c>
      <c r="AL195" s="26">
        <f t="shared" si="14"/>
        <v>105.54910000000001</v>
      </c>
    </row>
    <row r="196" spans="1:38">
      <c r="A196" s="1" t="s">
        <v>103</v>
      </c>
      <c r="B196" s="25">
        <v>43070</v>
      </c>
      <c r="C196" s="25">
        <v>43040</v>
      </c>
      <c r="D196" s="25">
        <v>43100</v>
      </c>
      <c r="E196" s="1" t="s">
        <v>67</v>
      </c>
      <c r="F196" s="1" t="s">
        <v>104</v>
      </c>
      <c r="H196" s="1" t="s">
        <v>121</v>
      </c>
      <c r="L196" s="1" t="s">
        <v>127</v>
      </c>
      <c r="Q196" s="31">
        <v>4555</v>
      </c>
      <c r="T196" s="1">
        <v>2</v>
      </c>
      <c r="U196" s="28">
        <f t="shared" si="12"/>
        <v>4.4454323182929539E-4</v>
      </c>
      <c r="AB196" s="31">
        <v>4555</v>
      </c>
      <c r="AF196" s="31">
        <v>4499</v>
      </c>
      <c r="AG196" s="28">
        <f t="shared" si="13"/>
        <v>0.98770581778265643</v>
      </c>
      <c r="AI196" s="26">
        <v>27.05</v>
      </c>
      <c r="AL196" s="26">
        <f t="shared" si="14"/>
        <v>121.69794999999999</v>
      </c>
    </row>
    <row r="197" spans="1:38">
      <c r="A197" s="1" t="s">
        <v>103</v>
      </c>
      <c r="B197" s="25">
        <v>43071</v>
      </c>
      <c r="C197" s="25">
        <v>43040</v>
      </c>
      <c r="D197" s="25">
        <v>43100</v>
      </c>
      <c r="E197" s="1" t="s">
        <v>67</v>
      </c>
      <c r="F197" s="1" t="s">
        <v>104</v>
      </c>
      <c r="H197" s="1" t="s">
        <v>121</v>
      </c>
      <c r="L197" s="1" t="s">
        <v>127</v>
      </c>
      <c r="Q197" s="31">
        <v>4300</v>
      </c>
      <c r="T197" s="1">
        <v>2</v>
      </c>
      <c r="U197" s="28">
        <f t="shared" si="12"/>
        <v>4.7003525264394829E-4</v>
      </c>
      <c r="AB197" s="31">
        <v>4300</v>
      </c>
      <c r="AF197" s="31">
        <v>4255</v>
      </c>
      <c r="AG197" s="28">
        <f t="shared" si="13"/>
        <v>0.98953488372093024</v>
      </c>
      <c r="AI197" s="26">
        <v>27.05</v>
      </c>
      <c r="AL197" s="26">
        <f t="shared" si="14"/>
        <v>115.09775</v>
      </c>
    </row>
    <row r="198" spans="1:38">
      <c r="A198" s="1" t="s">
        <v>103</v>
      </c>
      <c r="B198" s="25">
        <v>43072</v>
      </c>
      <c r="C198" s="25">
        <v>43040</v>
      </c>
      <c r="D198" s="25">
        <v>43100</v>
      </c>
      <c r="E198" s="1" t="s">
        <v>67</v>
      </c>
      <c r="F198" s="1" t="s">
        <v>104</v>
      </c>
      <c r="H198" s="1" t="s">
        <v>121</v>
      </c>
      <c r="L198" s="1" t="s">
        <v>127</v>
      </c>
      <c r="Q198" s="31">
        <v>5220</v>
      </c>
      <c r="T198" s="1">
        <v>4</v>
      </c>
      <c r="U198" s="28">
        <f t="shared" si="12"/>
        <v>7.7234987449314541E-4</v>
      </c>
      <c r="AB198" s="31">
        <v>5220</v>
      </c>
      <c r="AF198" s="31">
        <v>5179</v>
      </c>
      <c r="AG198" s="28">
        <f t="shared" si="13"/>
        <v>0.99214559386973178</v>
      </c>
      <c r="AI198" s="26">
        <v>27.05</v>
      </c>
      <c r="AL198" s="26">
        <f t="shared" si="14"/>
        <v>140.09195000000003</v>
      </c>
    </row>
    <row r="199" spans="1:38">
      <c r="A199" s="1" t="s">
        <v>103</v>
      </c>
      <c r="B199" s="25">
        <v>43073</v>
      </c>
      <c r="C199" s="25">
        <v>43040</v>
      </c>
      <c r="D199" s="25">
        <v>43100</v>
      </c>
      <c r="E199" s="1" t="s">
        <v>67</v>
      </c>
      <c r="F199" s="1" t="s">
        <v>104</v>
      </c>
      <c r="H199" s="1" t="s">
        <v>116</v>
      </c>
      <c r="L199" s="1" t="s">
        <v>122</v>
      </c>
      <c r="Q199" s="31">
        <v>4261</v>
      </c>
      <c r="T199" s="1">
        <v>2</v>
      </c>
      <c r="U199" s="28">
        <f t="shared" si="12"/>
        <v>4.7314880529926662E-4</v>
      </c>
      <c r="AB199" s="31">
        <v>4261</v>
      </c>
      <c r="AF199" s="31">
        <v>4227</v>
      </c>
      <c r="AG199" s="28">
        <f t="shared" si="13"/>
        <v>0.99202065242900728</v>
      </c>
      <c r="AI199" s="26">
        <v>27.05</v>
      </c>
      <c r="AL199" s="26">
        <f t="shared" si="14"/>
        <v>114.34035</v>
      </c>
    </row>
    <row r="200" spans="1:38">
      <c r="A200" s="1" t="s">
        <v>103</v>
      </c>
      <c r="B200" s="25">
        <v>43074</v>
      </c>
      <c r="C200" s="25">
        <v>43040</v>
      </c>
      <c r="D200" s="25">
        <v>43100</v>
      </c>
      <c r="E200" s="1" t="s">
        <v>67</v>
      </c>
      <c r="F200" s="1" t="s">
        <v>104</v>
      </c>
      <c r="H200" s="1" t="s">
        <v>116</v>
      </c>
      <c r="L200" s="1" t="s">
        <v>122</v>
      </c>
      <c r="Q200" s="31">
        <v>4367</v>
      </c>
      <c r="T200" s="1">
        <v>5</v>
      </c>
      <c r="U200" s="28">
        <f t="shared" si="12"/>
        <v>1.1676786548341896E-3</v>
      </c>
      <c r="AB200" s="31">
        <v>4367</v>
      </c>
      <c r="AF200" s="31">
        <v>4282</v>
      </c>
      <c r="AG200" s="28">
        <f t="shared" si="13"/>
        <v>0.98053583695901081</v>
      </c>
      <c r="AI200" s="26">
        <v>27.05</v>
      </c>
      <c r="AL200" s="26">
        <f t="shared" si="14"/>
        <v>115.82810000000001</v>
      </c>
    </row>
    <row r="201" spans="1:38">
      <c r="A201" s="1" t="s">
        <v>103</v>
      </c>
      <c r="B201" s="25">
        <v>43075</v>
      </c>
      <c r="C201" s="25">
        <v>43040</v>
      </c>
      <c r="D201" s="25">
        <v>43100</v>
      </c>
      <c r="E201" s="1" t="s">
        <v>67</v>
      </c>
      <c r="F201" s="1" t="s">
        <v>104</v>
      </c>
      <c r="H201" s="1" t="s">
        <v>116</v>
      </c>
      <c r="L201" s="1" t="s">
        <v>122</v>
      </c>
      <c r="Q201" s="31">
        <v>3652</v>
      </c>
      <c r="T201" s="1">
        <v>1</v>
      </c>
      <c r="U201" s="28">
        <f t="shared" ref="U201:U264" si="15">T201/AF201</f>
        <v>2.7762354247640202E-4</v>
      </c>
      <c r="AB201" s="31">
        <v>3652</v>
      </c>
      <c r="AF201" s="31">
        <v>3602</v>
      </c>
      <c r="AG201" s="28">
        <f t="shared" si="13"/>
        <v>0.98630887185104055</v>
      </c>
      <c r="AI201" s="26">
        <v>27.05</v>
      </c>
      <c r="AL201" s="26">
        <f t="shared" si="14"/>
        <v>97.434100000000001</v>
      </c>
    </row>
    <row r="202" spans="1:38">
      <c r="A202" s="1" t="s">
        <v>103</v>
      </c>
      <c r="B202" s="25">
        <v>43076</v>
      </c>
      <c r="C202" s="25">
        <v>43040</v>
      </c>
      <c r="D202" s="25">
        <v>43100</v>
      </c>
      <c r="E202" s="1" t="s">
        <v>67</v>
      </c>
      <c r="F202" s="1" t="s">
        <v>104</v>
      </c>
      <c r="H202" s="1" t="s">
        <v>116</v>
      </c>
      <c r="L202" s="1" t="s">
        <v>122</v>
      </c>
      <c r="Q202" s="31">
        <v>3003</v>
      </c>
      <c r="T202" s="1">
        <v>4</v>
      </c>
      <c r="U202" s="28">
        <f t="shared" si="15"/>
        <v>1.3454423141607804E-3</v>
      </c>
      <c r="AB202" s="31">
        <v>3003</v>
      </c>
      <c r="AF202" s="31">
        <v>2973</v>
      </c>
      <c r="AG202" s="28">
        <f t="shared" si="13"/>
        <v>0.99000999000999002</v>
      </c>
      <c r="AI202" s="26">
        <v>27.05</v>
      </c>
      <c r="AL202" s="26">
        <f t="shared" si="14"/>
        <v>80.419650000000004</v>
      </c>
    </row>
    <row r="203" spans="1:38">
      <c r="A203" s="1" t="s">
        <v>103</v>
      </c>
      <c r="B203" s="25">
        <v>43077</v>
      </c>
      <c r="C203" s="25">
        <v>43040</v>
      </c>
      <c r="D203" s="25">
        <v>43100</v>
      </c>
      <c r="E203" s="1" t="s">
        <v>67</v>
      </c>
      <c r="F203" s="1" t="s">
        <v>104</v>
      </c>
      <c r="H203" s="1" t="s">
        <v>116</v>
      </c>
      <c r="L203" s="1" t="s">
        <v>122</v>
      </c>
      <c r="Q203" s="31">
        <v>2830</v>
      </c>
      <c r="T203" s="1">
        <v>1</v>
      </c>
      <c r="U203" s="28">
        <f t="shared" si="15"/>
        <v>3.5829451809387314E-4</v>
      </c>
      <c r="AB203" s="31">
        <v>2830</v>
      </c>
      <c r="AF203" s="31">
        <v>2791</v>
      </c>
      <c r="AG203" s="28">
        <f t="shared" si="13"/>
        <v>0.9862190812720848</v>
      </c>
      <c r="AI203" s="26">
        <v>27.05</v>
      </c>
      <c r="AL203" s="26">
        <f t="shared" si="14"/>
        <v>75.496549999999999</v>
      </c>
    </row>
    <row r="204" spans="1:38">
      <c r="A204" s="1" t="s">
        <v>103</v>
      </c>
      <c r="B204" s="25">
        <v>43078</v>
      </c>
      <c r="C204" s="25">
        <v>43040</v>
      </c>
      <c r="D204" s="25">
        <v>43100</v>
      </c>
      <c r="E204" s="1" t="s">
        <v>67</v>
      </c>
      <c r="F204" s="1" t="s">
        <v>104</v>
      </c>
      <c r="H204" s="1" t="s">
        <v>116</v>
      </c>
      <c r="L204" s="1" t="s">
        <v>122</v>
      </c>
      <c r="Q204" s="31">
        <v>2899</v>
      </c>
      <c r="T204" s="1">
        <v>1</v>
      </c>
      <c r="U204" s="28">
        <f t="shared" si="15"/>
        <v>3.4989503149055281E-4</v>
      </c>
      <c r="AB204" s="31">
        <v>2899</v>
      </c>
      <c r="AF204" s="31">
        <v>2858</v>
      </c>
      <c r="AG204" s="28">
        <f t="shared" si="13"/>
        <v>0.98585719213521905</v>
      </c>
      <c r="AI204" s="26">
        <v>27.05</v>
      </c>
      <c r="AL204" s="26">
        <f t="shared" si="14"/>
        <v>77.308900000000008</v>
      </c>
    </row>
    <row r="205" spans="1:38">
      <c r="A205" s="1" t="s">
        <v>103</v>
      </c>
      <c r="B205" s="25">
        <v>43079</v>
      </c>
      <c r="C205" s="25">
        <v>43040</v>
      </c>
      <c r="D205" s="25">
        <v>43100</v>
      </c>
      <c r="E205" s="1" t="s">
        <v>67</v>
      </c>
      <c r="F205" s="1" t="s">
        <v>104</v>
      </c>
      <c r="H205" s="1" t="s">
        <v>116</v>
      </c>
      <c r="L205" s="1" t="s">
        <v>122</v>
      </c>
      <c r="Q205" s="31">
        <v>3515</v>
      </c>
      <c r="T205" s="1">
        <v>1</v>
      </c>
      <c r="U205" s="28">
        <f t="shared" si="15"/>
        <v>2.8760425654299681E-4</v>
      </c>
      <c r="AB205" s="31">
        <v>3515</v>
      </c>
      <c r="AF205" s="31">
        <v>3477</v>
      </c>
      <c r="AG205" s="28">
        <f t="shared" si="13"/>
        <v>0.98918918918918919</v>
      </c>
      <c r="AI205" s="26">
        <v>27.05</v>
      </c>
      <c r="AL205" s="26">
        <f t="shared" si="14"/>
        <v>94.052850000000007</v>
      </c>
    </row>
    <row r="206" spans="1:38">
      <c r="A206" s="1" t="s">
        <v>103</v>
      </c>
      <c r="B206" s="25">
        <v>43073</v>
      </c>
      <c r="C206" s="25">
        <v>43040</v>
      </c>
      <c r="D206" s="25">
        <v>43100</v>
      </c>
      <c r="E206" s="1" t="s">
        <v>67</v>
      </c>
      <c r="F206" s="1" t="s">
        <v>104</v>
      </c>
      <c r="H206" s="1" t="s">
        <v>117</v>
      </c>
      <c r="L206" s="1" t="s">
        <v>123</v>
      </c>
      <c r="Q206" s="31">
        <v>4147</v>
      </c>
      <c r="T206" s="1">
        <v>3</v>
      </c>
      <c r="U206" s="28">
        <f t="shared" si="15"/>
        <v>7.3063809059912318E-4</v>
      </c>
      <c r="AB206" s="31">
        <v>4147</v>
      </c>
      <c r="AF206" s="31">
        <v>4106</v>
      </c>
      <c r="AG206" s="28">
        <f t="shared" si="13"/>
        <v>0.99011333494092113</v>
      </c>
      <c r="AI206" s="26">
        <v>27.05</v>
      </c>
      <c r="AL206" s="26">
        <f t="shared" si="14"/>
        <v>111.0673</v>
      </c>
    </row>
    <row r="207" spans="1:38">
      <c r="A207" s="1" t="s">
        <v>103</v>
      </c>
      <c r="B207" s="25">
        <v>43074</v>
      </c>
      <c r="C207" s="25">
        <v>43040</v>
      </c>
      <c r="D207" s="25">
        <v>43100</v>
      </c>
      <c r="E207" s="1" t="s">
        <v>67</v>
      </c>
      <c r="F207" s="1" t="s">
        <v>104</v>
      </c>
      <c r="H207" s="1" t="s">
        <v>117</v>
      </c>
      <c r="L207" s="1" t="s">
        <v>123</v>
      </c>
      <c r="Q207" s="31">
        <v>4301</v>
      </c>
      <c r="T207" s="1">
        <v>2</v>
      </c>
      <c r="U207" s="28">
        <f t="shared" si="15"/>
        <v>4.720320981826764E-4</v>
      </c>
      <c r="AB207" s="31">
        <v>4301</v>
      </c>
      <c r="AF207" s="31">
        <v>4237</v>
      </c>
      <c r="AG207" s="28">
        <f t="shared" si="13"/>
        <v>0.98511973959544297</v>
      </c>
      <c r="AI207" s="26">
        <v>27.05</v>
      </c>
      <c r="AL207" s="26">
        <f t="shared" si="14"/>
        <v>114.61085</v>
      </c>
    </row>
    <row r="208" spans="1:38">
      <c r="A208" s="1" t="s">
        <v>103</v>
      </c>
      <c r="B208" s="25">
        <v>43075</v>
      </c>
      <c r="C208" s="25">
        <v>43040</v>
      </c>
      <c r="D208" s="25">
        <v>43100</v>
      </c>
      <c r="E208" s="1" t="s">
        <v>67</v>
      </c>
      <c r="F208" s="1" t="s">
        <v>104</v>
      </c>
      <c r="H208" s="1" t="s">
        <v>117</v>
      </c>
      <c r="L208" s="1" t="s">
        <v>123</v>
      </c>
      <c r="Q208" s="31">
        <v>3741</v>
      </c>
      <c r="T208" s="1">
        <v>4</v>
      </c>
      <c r="U208" s="28">
        <f t="shared" si="15"/>
        <v>1.0857763300760044E-3</v>
      </c>
      <c r="AB208" s="31">
        <v>3741</v>
      </c>
      <c r="AF208" s="31">
        <v>3684</v>
      </c>
      <c r="AG208" s="28">
        <f t="shared" si="13"/>
        <v>0.98476343223736973</v>
      </c>
      <c r="AI208" s="26">
        <v>27.05</v>
      </c>
      <c r="AL208" s="26">
        <f t="shared" si="14"/>
        <v>99.652199999999993</v>
      </c>
    </row>
    <row r="209" spans="1:38">
      <c r="A209" s="1" t="s">
        <v>103</v>
      </c>
      <c r="B209" s="25">
        <v>43076</v>
      </c>
      <c r="C209" s="25">
        <v>43040</v>
      </c>
      <c r="D209" s="25">
        <v>43100</v>
      </c>
      <c r="E209" s="1" t="s">
        <v>67</v>
      </c>
      <c r="F209" s="1" t="s">
        <v>104</v>
      </c>
      <c r="H209" s="1" t="s">
        <v>117</v>
      </c>
      <c r="L209" s="1" t="s">
        <v>123</v>
      </c>
      <c r="Q209" s="31">
        <v>2972</v>
      </c>
      <c r="T209" s="1">
        <v>1</v>
      </c>
      <c r="U209" s="28">
        <f t="shared" si="15"/>
        <v>3.4059945504087192E-4</v>
      </c>
      <c r="AB209" s="31">
        <v>2972</v>
      </c>
      <c r="AF209" s="31">
        <v>2936</v>
      </c>
      <c r="AG209" s="28">
        <f t="shared" si="13"/>
        <v>0.98788694481830419</v>
      </c>
      <c r="AI209" s="26">
        <v>27.05</v>
      </c>
      <c r="AL209" s="26">
        <f t="shared" si="14"/>
        <v>79.418800000000005</v>
      </c>
    </row>
    <row r="210" spans="1:38">
      <c r="A210" s="1" t="s">
        <v>103</v>
      </c>
      <c r="B210" s="25">
        <v>43077</v>
      </c>
      <c r="C210" s="25">
        <v>43040</v>
      </c>
      <c r="D210" s="25">
        <v>43100</v>
      </c>
      <c r="E210" s="1" t="s">
        <v>67</v>
      </c>
      <c r="F210" s="1" t="s">
        <v>104</v>
      </c>
      <c r="H210" s="1" t="s">
        <v>117</v>
      </c>
      <c r="L210" s="1" t="s">
        <v>123</v>
      </c>
      <c r="Q210" s="31">
        <v>2905</v>
      </c>
      <c r="T210" s="1">
        <v>2</v>
      </c>
      <c r="U210" s="28">
        <f t="shared" si="15"/>
        <v>6.9662138627655872E-4</v>
      </c>
      <c r="AB210" s="31">
        <v>2905</v>
      </c>
      <c r="AF210" s="31">
        <v>2871</v>
      </c>
      <c r="AG210" s="28">
        <f t="shared" si="13"/>
        <v>0.98829604130808946</v>
      </c>
      <c r="AI210" s="26">
        <v>27.05</v>
      </c>
      <c r="AL210" s="26">
        <f t="shared" si="14"/>
        <v>77.660550000000001</v>
      </c>
    </row>
    <row r="211" spans="1:38">
      <c r="A211" s="1" t="s">
        <v>103</v>
      </c>
      <c r="B211" s="25">
        <v>43078</v>
      </c>
      <c r="C211" s="25">
        <v>43040</v>
      </c>
      <c r="D211" s="25">
        <v>43100</v>
      </c>
      <c r="E211" s="1" t="s">
        <v>67</v>
      </c>
      <c r="F211" s="1" t="s">
        <v>104</v>
      </c>
      <c r="H211" s="1" t="s">
        <v>117</v>
      </c>
      <c r="L211" s="1" t="s">
        <v>123</v>
      </c>
      <c r="Q211" s="31">
        <v>2936</v>
      </c>
      <c r="T211" s="1">
        <v>1</v>
      </c>
      <c r="U211" s="28">
        <f t="shared" si="15"/>
        <v>3.4435261707988982E-4</v>
      </c>
      <c r="AB211" s="31">
        <v>2936</v>
      </c>
      <c r="AF211" s="31">
        <v>2904</v>
      </c>
      <c r="AG211" s="28">
        <f t="shared" si="13"/>
        <v>0.98910081743869205</v>
      </c>
      <c r="AI211" s="26">
        <v>27.05</v>
      </c>
      <c r="AL211" s="26">
        <f t="shared" si="14"/>
        <v>78.553200000000004</v>
      </c>
    </row>
    <row r="212" spans="1:38">
      <c r="A212" s="1" t="s">
        <v>103</v>
      </c>
      <c r="B212" s="25">
        <v>43079</v>
      </c>
      <c r="C212" s="25">
        <v>43040</v>
      </c>
      <c r="D212" s="25">
        <v>43100</v>
      </c>
      <c r="E212" s="1" t="s">
        <v>67</v>
      </c>
      <c r="F212" s="1" t="s">
        <v>104</v>
      </c>
      <c r="H212" s="1" t="s">
        <v>117</v>
      </c>
      <c r="L212" s="1" t="s">
        <v>123</v>
      </c>
      <c r="Q212" s="31">
        <v>3532</v>
      </c>
      <c r="T212" s="1">
        <v>2</v>
      </c>
      <c r="U212" s="28">
        <f t="shared" si="15"/>
        <v>5.7587100489490354E-4</v>
      </c>
      <c r="AB212" s="31">
        <v>3532</v>
      </c>
      <c r="AF212" s="31">
        <v>3473</v>
      </c>
      <c r="AG212" s="28">
        <f t="shared" si="13"/>
        <v>0.98329558323895805</v>
      </c>
      <c r="AI212" s="26">
        <v>27.05</v>
      </c>
      <c r="AL212" s="26">
        <f t="shared" si="14"/>
        <v>93.94465000000001</v>
      </c>
    </row>
    <row r="213" spans="1:38">
      <c r="A213" s="1" t="s">
        <v>103</v>
      </c>
      <c r="B213" s="25">
        <v>43073</v>
      </c>
      <c r="C213" s="25">
        <v>43040</v>
      </c>
      <c r="D213" s="25">
        <v>43100</v>
      </c>
      <c r="E213" s="1" t="s">
        <v>67</v>
      </c>
      <c r="F213" s="1" t="s">
        <v>104</v>
      </c>
      <c r="H213" s="1" t="s">
        <v>118</v>
      </c>
      <c r="L213" s="1" t="s">
        <v>124</v>
      </c>
      <c r="Q213" s="31">
        <v>4183</v>
      </c>
      <c r="T213" s="1">
        <v>1</v>
      </c>
      <c r="U213" s="28">
        <f t="shared" si="15"/>
        <v>2.4248302618816683E-4</v>
      </c>
      <c r="AB213" s="31">
        <v>4183</v>
      </c>
      <c r="AF213" s="31">
        <v>4124</v>
      </c>
      <c r="AG213" s="28">
        <f t="shared" si="13"/>
        <v>0.98589529046139135</v>
      </c>
      <c r="AI213" s="26">
        <v>27.05</v>
      </c>
      <c r="AL213" s="26">
        <f t="shared" si="14"/>
        <v>111.55419999999999</v>
      </c>
    </row>
    <row r="214" spans="1:38">
      <c r="A214" s="1" t="s">
        <v>103</v>
      </c>
      <c r="B214" s="25">
        <v>43074</v>
      </c>
      <c r="C214" s="25">
        <v>43040</v>
      </c>
      <c r="D214" s="25">
        <v>43100</v>
      </c>
      <c r="E214" s="1" t="s">
        <v>67</v>
      </c>
      <c r="F214" s="1" t="s">
        <v>104</v>
      </c>
      <c r="H214" s="1" t="s">
        <v>118</v>
      </c>
      <c r="L214" s="1" t="s">
        <v>124</v>
      </c>
      <c r="Q214" s="31">
        <v>4416</v>
      </c>
      <c r="T214" s="1">
        <v>6</v>
      </c>
      <c r="U214" s="28">
        <f t="shared" si="15"/>
        <v>1.3802622498274672E-3</v>
      </c>
      <c r="AB214" s="31">
        <v>4416</v>
      </c>
      <c r="AF214" s="31">
        <v>4347</v>
      </c>
      <c r="AG214" s="28">
        <f t="shared" si="13"/>
        <v>0.984375</v>
      </c>
      <c r="AI214" s="26">
        <v>27.05</v>
      </c>
      <c r="AL214" s="26">
        <f t="shared" si="14"/>
        <v>117.58635000000001</v>
      </c>
    </row>
    <row r="215" spans="1:38">
      <c r="A215" s="1" t="s">
        <v>103</v>
      </c>
      <c r="B215" s="25">
        <v>43075</v>
      </c>
      <c r="C215" s="25">
        <v>43040</v>
      </c>
      <c r="D215" s="25">
        <v>43100</v>
      </c>
      <c r="E215" s="1" t="s">
        <v>67</v>
      </c>
      <c r="F215" s="1" t="s">
        <v>104</v>
      </c>
      <c r="H215" s="1" t="s">
        <v>118</v>
      </c>
      <c r="L215" s="1" t="s">
        <v>124</v>
      </c>
      <c r="Q215" s="31">
        <v>3729</v>
      </c>
      <c r="T215" s="1">
        <v>5</v>
      </c>
      <c r="U215" s="28">
        <f t="shared" si="15"/>
        <v>1.3575889220743959E-3</v>
      </c>
      <c r="AB215" s="31">
        <v>3729</v>
      </c>
      <c r="AF215" s="31">
        <v>3683</v>
      </c>
      <c r="AG215" s="28">
        <f t="shared" si="13"/>
        <v>0.98766425315097883</v>
      </c>
      <c r="AI215" s="26">
        <v>27.05</v>
      </c>
      <c r="AL215" s="26">
        <f t="shared" si="14"/>
        <v>99.625150000000005</v>
      </c>
    </row>
    <row r="216" spans="1:38">
      <c r="A216" s="1" t="s">
        <v>103</v>
      </c>
      <c r="B216" s="25">
        <v>43076</v>
      </c>
      <c r="C216" s="25">
        <v>43040</v>
      </c>
      <c r="D216" s="25">
        <v>43100</v>
      </c>
      <c r="E216" s="1" t="s">
        <v>67</v>
      </c>
      <c r="F216" s="1" t="s">
        <v>104</v>
      </c>
      <c r="H216" s="1" t="s">
        <v>118</v>
      </c>
      <c r="L216" s="1" t="s">
        <v>124</v>
      </c>
      <c r="Q216" s="31">
        <v>2942</v>
      </c>
      <c r="T216" s="1">
        <v>4</v>
      </c>
      <c r="U216" s="28">
        <f t="shared" si="15"/>
        <v>1.3759889920880633E-3</v>
      </c>
      <c r="AB216" s="31">
        <v>2942</v>
      </c>
      <c r="AF216" s="31">
        <v>2907</v>
      </c>
      <c r="AG216" s="28">
        <f t="shared" si="13"/>
        <v>0.98810333106730119</v>
      </c>
      <c r="AI216" s="26">
        <v>27.05</v>
      </c>
      <c r="AL216" s="26">
        <f t="shared" si="14"/>
        <v>78.634350000000012</v>
      </c>
    </row>
    <row r="217" spans="1:38">
      <c r="A217" s="1" t="s">
        <v>103</v>
      </c>
      <c r="B217" s="25">
        <v>43077</v>
      </c>
      <c r="C217" s="25">
        <v>43040</v>
      </c>
      <c r="D217" s="25">
        <v>43100</v>
      </c>
      <c r="E217" s="1" t="s">
        <v>67</v>
      </c>
      <c r="F217" s="1" t="s">
        <v>104</v>
      </c>
      <c r="H217" s="1" t="s">
        <v>118</v>
      </c>
      <c r="L217" s="1" t="s">
        <v>124</v>
      </c>
      <c r="Q217" s="31">
        <v>2873</v>
      </c>
      <c r="T217" s="1">
        <v>0</v>
      </c>
      <c r="U217" s="28">
        <f t="shared" si="15"/>
        <v>0</v>
      </c>
      <c r="AB217" s="31">
        <v>2873</v>
      </c>
      <c r="AF217" s="31">
        <v>2845</v>
      </c>
      <c r="AG217" s="28">
        <f t="shared" si="13"/>
        <v>0.99025408980160112</v>
      </c>
      <c r="AI217" s="26">
        <v>27.05</v>
      </c>
      <c r="AL217" s="26">
        <f t="shared" si="14"/>
        <v>76.957250000000002</v>
      </c>
    </row>
    <row r="218" spans="1:38">
      <c r="A218" s="1" t="s">
        <v>103</v>
      </c>
      <c r="B218" s="25">
        <v>43078</v>
      </c>
      <c r="C218" s="25">
        <v>43040</v>
      </c>
      <c r="D218" s="25">
        <v>43100</v>
      </c>
      <c r="E218" s="1" t="s">
        <v>67</v>
      </c>
      <c r="F218" s="1" t="s">
        <v>104</v>
      </c>
      <c r="H218" s="1" t="s">
        <v>118</v>
      </c>
      <c r="L218" s="1" t="s">
        <v>124</v>
      </c>
      <c r="Q218" s="31">
        <v>2906</v>
      </c>
      <c r="T218" s="1">
        <v>5</v>
      </c>
      <c r="U218" s="28">
        <f t="shared" si="15"/>
        <v>1.7421602787456446E-3</v>
      </c>
      <c r="AB218" s="31">
        <v>2906</v>
      </c>
      <c r="AF218" s="31">
        <v>2870</v>
      </c>
      <c r="AG218" s="28">
        <f t="shared" si="13"/>
        <v>0.98761183757742599</v>
      </c>
      <c r="AI218" s="26">
        <v>27.05</v>
      </c>
      <c r="AL218" s="26">
        <f t="shared" si="14"/>
        <v>77.633499999999998</v>
      </c>
    </row>
    <row r="219" spans="1:38">
      <c r="A219" s="1" t="s">
        <v>103</v>
      </c>
      <c r="B219" s="25">
        <v>43079</v>
      </c>
      <c r="C219" s="25">
        <v>43040</v>
      </c>
      <c r="D219" s="25">
        <v>43100</v>
      </c>
      <c r="E219" s="1" t="s">
        <v>67</v>
      </c>
      <c r="F219" s="1" t="s">
        <v>104</v>
      </c>
      <c r="H219" s="1" t="s">
        <v>118</v>
      </c>
      <c r="L219" s="1" t="s">
        <v>124</v>
      </c>
      <c r="Q219" s="31">
        <v>3613</v>
      </c>
      <c r="T219" s="1">
        <v>0</v>
      </c>
      <c r="U219" s="28">
        <f t="shared" si="15"/>
        <v>0</v>
      </c>
      <c r="AB219" s="31">
        <v>3613</v>
      </c>
      <c r="AF219" s="31">
        <v>3573</v>
      </c>
      <c r="AG219" s="28">
        <f t="shared" si="13"/>
        <v>0.98892886797675061</v>
      </c>
      <c r="AI219" s="26">
        <v>27.05</v>
      </c>
      <c r="AL219" s="26">
        <f t="shared" si="14"/>
        <v>96.649650000000008</v>
      </c>
    </row>
    <row r="220" spans="1:38">
      <c r="A220" s="1" t="s">
        <v>103</v>
      </c>
      <c r="B220" s="25">
        <v>43073</v>
      </c>
      <c r="C220" s="25">
        <v>43040</v>
      </c>
      <c r="D220" s="25">
        <v>43100</v>
      </c>
      <c r="E220" s="1" t="s">
        <v>67</v>
      </c>
      <c r="F220" s="1" t="s">
        <v>104</v>
      </c>
      <c r="H220" s="1" t="s">
        <v>119</v>
      </c>
      <c r="L220" s="1" t="s">
        <v>125</v>
      </c>
      <c r="Q220" s="31">
        <v>4221</v>
      </c>
      <c r="T220" s="1">
        <v>2</v>
      </c>
      <c r="U220" s="28">
        <f t="shared" si="15"/>
        <v>4.7938638542665386E-4</v>
      </c>
      <c r="AB220" s="31">
        <v>4221</v>
      </c>
      <c r="AF220" s="31">
        <v>4172</v>
      </c>
      <c r="AG220" s="28">
        <f t="shared" si="13"/>
        <v>0.988391376451078</v>
      </c>
      <c r="AI220" s="26">
        <v>27.05</v>
      </c>
      <c r="AL220" s="26">
        <f t="shared" si="14"/>
        <v>112.85260000000001</v>
      </c>
    </row>
    <row r="221" spans="1:38">
      <c r="A221" s="1" t="s">
        <v>103</v>
      </c>
      <c r="B221" s="25">
        <v>43074</v>
      </c>
      <c r="C221" s="25">
        <v>43040</v>
      </c>
      <c r="D221" s="25">
        <v>43100</v>
      </c>
      <c r="E221" s="1" t="s">
        <v>67</v>
      </c>
      <c r="F221" s="1" t="s">
        <v>104</v>
      </c>
      <c r="H221" s="1" t="s">
        <v>119</v>
      </c>
      <c r="L221" s="1" t="s">
        <v>125</v>
      </c>
      <c r="Q221" s="31">
        <v>4311</v>
      </c>
      <c r="T221" s="1">
        <v>3</v>
      </c>
      <c r="U221" s="28">
        <f t="shared" si="15"/>
        <v>7.0671378091872788E-4</v>
      </c>
      <c r="AB221" s="31">
        <v>4311</v>
      </c>
      <c r="AF221" s="31">
        <v>4245</v>
      </c>
      <c r="AG221" s="28">
        <f t="shared" ref="AG221:AG284" si="16">AF221/Q221</f>
        <v>0.98469032707028536</v>
      </c>
      <c r="AI221" s="26">
        <v>27.05</v>
      </c>
      <c r="AL221" s="26">
        <f t="shared" ref="AL221:AL284" si="17">AF221*AI221/1000</f>
        <v>114.82725000000001</v>
      </c>
    </row>
    <row r="222" spans="1:38">
      <c r="A222" s="1" t="s">
        <v>103</v>
      </c>
      <c r="B222" s="25">
        <v>43075</v>
      </c>
      <c r="C222" s="25">
        <v>43040</v>
      </c>
      <c r="D222" s="25">
        <v>43100</v>
      </c>
      <c r="E222" s="1" t="s">
        <v>67</v>
      </c>
      <c r="F222" s="1" t="s">
        <v>104</v>
      </c>
      <c r="H222" s="1" t="s">
        <v>119</v>
      </c>
      <c r="L222" s="1" t="s">
        <v>125</v>
      </c>
      <c r="Q222" s="31">
        <v>3602</v>
      </c>
      <c r="T222" s="1">
        <v>0</v>
      </c>
      <c r="U222" s="28">
        <f t="shared" si="15"/>
        <v>0</v>
      </c>
      <c r="AB222" s="31">
        <v>3602</v>
      </c>
      <c r="AF222" s="31">
        <v>3546</v>
      </c>
      <c r="AG222" s="28">
        <f t="shared" si="16"/>
        <v>0.9844530816213215</v>
      </c>
      <c r="AI222" s="26">
        <v>27.05</v>
      </c>
      <c r="AL222" s="26">
        <f t="shared" si="17"/>
        <v>95.919300000000007</v>
      </c>
    </row>
    <row r="223" spans="1:38">
      <c r="A223" s="1" t="s">
        <v>103</v>
      </c>
      <c r="B223" s="25">
        <v>43076</v>
      </c>
      <c r="C223" s="25">
        <v>43040</v>
      </c>
      <c r="D223" s="25">
        <v>43100</v>
      </c>
      <c r="E223" s="1" t="s">
        <v>67</v>
      </c>
      <c r="F223" s="1" t="s">
        <v>104</v>
      </c>
      <c r="H223" s="1" t="s">
        <v>119</v>
      </c>
      <c r="L223" s="1" t="s">
        <v>125</v>
      </c>
      <c r="Q223" s="31">
        <v>2973</v>
      </c>
      <c r="T223" s="1">
        <v>2</v>
      </c>
      <c r="U223" s="28">
        <f t="shared" si="15"/>
        <v>6.8166325835037494E-4</v>
      </c>
      <c r="AB223" s="31">
        <v>2973</v>
      </c>
      <c r="AF223" s="31">
        <v>2934</v>
      </c>
      <c r="AG223" s="28">
        <f t="shared" si="16"/>
        <v>0.98688193743693242</v>
      </c>
      <c r="AI223" s="26">
        <v>27.05</v>
      </c>
      <c r="AL223" s="26">
        <f t="shared" si="17"/>
        <v>79.364699999999999</v>
      </c>
    </row>
    <row r="224" spans="1:38">
      <c r="A224" s="1" t="s">
        <v>103</v>
      </c>
      <c r="B224" s="25">
        <v>43077</v>
      </c>
      <c r="C224" s="25">
        <v>43040</v>
      </c>
      <c r="D224" s="25">
        <v>43100</v>
      </c>
      <c r="E224" s="1" t="s">
        <v>67</v>
      </c>
      <c r="F224" s="1" t="s">
        <v>104</v>
      </c>
      <c r="H224" s="1" t="s">
        <v>119</v>
      </c>
      <c r="L224" s="1" t="s">
        <v>125</v>
      </c>
      <c r="Q224" s="31">
        <v>2811</v>
      </c>
      <c r="T224" s="1">
        <v>4</v>
      </c>
      <c r="U224" s="28">
        <f t="shared" si="15"/>
        <v>1.4404033129276198E-3</v>
      </c>
      <c r="AB224" s="31">
        <v>2811</v>
      </c>
      <c r="AF224" s="31">
        <v>2777</v>
      </c>
      <c r="AG224" s="28">
        <f t="shared" si="16"/>
        <v>0.98790466026325152</v>
      </c>
      <c r="AI224" s="26">
        <v>27.05</v>
      </c>
      <c r="AL224" s="26">
        <f t="shared" si="17"/>
        <v>75.117850000000004</v>
      </c>
    </row>
    <row r="225" spans="1:38">
      <c r="A225" s="1" t="s">
        <v>103</v>
      </c>
      <c r="B225" s="25">
        <v>43078</v>
      </c>
      <c r="C225" s="25">
        <v>43040</v>
      </c>
      <c r="D225" s="25">
        <v>43100</v>
      </c>
      <c r="E225" s="1" t="s">
        <v>67</v>
      </c>
      <c r="F225" s="1" t="s">
        <v>104</v>
      </c>
      <c r="H225" s="1" t="s">
        <v>119</v>
      </c>
      <c r="L225" s="1" t="s">
        <v>125</v>
      </c>
      <c r="Q225" s="31">
        <v>2890</v>
      </c>
      <c r="T225" s="1">
        <v>1</v>
      </c>
      <c r="U225" s="28">
        <f t="shared" si="15"/>
        <v>3.5075412136092597E-4</v>
      </c>
      <c r="AB225" s="31">
        <v>2890</v>
      </c>
      <c r="AF225" s="31">
        <v>2851</v>
      </c>
      <c r="AG225" s="28">
        <f t="shared" si="16"/>
        <v>0.9865051903114187</v>
      </c>
      <c r="AI225" s="26">
        <v>27.05</v>
      </c>
      <c r="AL225" s="26">
        <f t="shared" si="17"/>
        <v>77.119550000000004</v>
      </c>
    </row>
    <row r="226" spans="1:38">
      <c r="A226" s="1" t="s">
        <v>103</v>
      </c>
      <c r="B226" s="25">
        <v>43079</v>
      </c>
      <c r="C226" s="25">
        <v>43040</v>
      </c>
      <c r="D226" s="25">
        <v>43100</v>
      </c>
      <c r="E226" s="1" t="s">
        <v>67</v>
      </c>
      <c r="F226" s="1" t="s">
        <v>104</v>
      </c>
      <c r="H226" s="1" t="s">
        <v>119</v>
      </c>
      <c r="L226" s="1" t="s">
        <v>125</v>
      </c>
      <c r="Q226" s="31">
        <v>3571</v>
      </c>
      <c r="T226" s="1">
        <v>3</v>
      </c>
      <c r="U226" s="28">
        <f t="shared" si="15"/>
        <v>8.4913671101047273E-4</v>
      </c>
      <c r="AB226" s="31">
        <v>3571</v>
      </c>
      <c r="AF226" s="31">
        <v>3533</v>
      </c>
      <c r="AG226" s="28">
        <f t="shared" si="16"/>
        <v>0.98935872304676564</v>
      </c>
      <c r="AI226" s="26">
        <v>27.05</v>
      </c>
      <c r="AL226" s="26">
        <f t="shared" si="17"/>
        <v>95.567650000000015</v>
      </c>
    </row>
    <row r="227" spans="1:38">
      <c r="A227" s="1" t="s">
        <v>103</v>
      </c>
      <c r="B227" s="25">
        <v>43073</v>
      </c>
      <c r="C227" s="25">
        <v>43040</v>
      </c>
      <c r="D227" s="25">
        <v>43100</v>
      </c>
      <c r="E227" s="1" t="s">
        <v>67</v>
      </c>
      <c r="F227" s="1" t="s">
        <v>104</v>
      </c>
      <c r="H227" s="1" t="s">
        <v>120</v>
      </c>
      <c r="L227" s="1" t="s">
        <v>126</v>
      </c>
      <c r="Q227" s="31">
        <v>4193</v>
      </c>
      <c r="T227" s="1">
        <v>4</v>
      </c>
      <c r="U227" s="28">
        <f t="shared" si="15"/>
        <v>9.6852300242130751E-4</v>
      </c>
      <c r="AB227" s="31">
        <v>4193</v>
      </c>
      <c r="AF227" s="31">
        <v>4130</v>
      </c>
      <c r="AG227" s="28">
        <f t="shared" si="16"/>
        <v>0.9849749582637729</v>
      </c>
      <c r="AI227" s="26">
        <v>27.05</v>
      </c>
      <c r="AL227" s="26">
        <f t="shared" si="17"/>
        <v>111.7165</v>
      </c>
    </row>
    <row r="228" spans="1:38">
      <c r="A228" s="1" t="s">
        <v>103</v>
      </c>
      <c r="B228" s="25">
        <v>43074</v>
      </c>
      <c r="C228" s="25">
        <v>43040</v>
      </c>
      <c r="D228" s="25">
        <v>43100</v>
      </c>
      <c r="E228" s="1" t="s">
        <v>67</v>
      </c>
      <c r="F228" s="1" t="s">
        <v>104</v>
      </c>
      <c r="H228" s="1" t="s">
        <v>120</v>
      </c>
      <c r="L228" s="1" t="s">
        <v>126</v>
      </c>
      <c r="Q228" s="31">
        <v>4291</v>
      </c>
      <c r="T228" s="1">
        <v>6</v>
      </c>
      <c r="U228" s="28">
        <f t="shared" si="15"/>
        <v>1.4231499051233396E-3</v>
      </c>
      <c r="AB228" s="31">
        <v>4291</v>
      </c>
      <c r="AF228" s="31">
        <v>4216</v>
      </c>
      <c r="AG228" s="28">
        <f t="shared" si="16"/>
        <v>0.98252155674667907</v>
      </c>
      <c r="AI228" s="26">
        <v>27.05</v>
      </c>
      <c r="AL228" s="26">
        <f t="shared" si="17"/>
        <v>114.0428</v>
      </c>
    </row>
    <row r="229" spans="1:38">
      <c r="A229" s="1" t="s">
        <v>103</v>
      </c>
      <c r="B229" s="25">
        <v>43075</v>
      </c>
      <c r="C229" s="25">
        <v>43040</v>
      </c>
      <c r="D229" s="25">
        <v>43100</v>
      </c>
      <c r="E229" s="1" t="s">
        <v>67</v>
      </c>
      <c r="F229" s="1" t="s">
        <v>104</v>
      </c>
      <c r="H229" s="1" t="s">
        <v>120</v>
      </c>
      <c r="L229" s="1" t="s">
        <v>126</v>
      </c>
      <c r="Q229" s="31">
        <v>3564</v>
      </c>
      <c r="T229" s="1">
        <v>0</v>
      </c>
      <c r="U229" s="28">
        <f t="shared" si="15"/>
        <v>0</v>
      </c>
      <c r="AB229" s="31">
        <v>3564</v>
      </c>
      <c r="AF229" s="31">
        <v>3525</v>
      </c>
      <c r="AG229" s="28">
        <f t="shared" si="16"/>
        <v>0.98905723905723908</v>
      </c>
      <c r="AI229" s="26">
        <v>27.05</v>
      </c>
      <c r="AL229" s="26">
        <f t="shared" si="17"/>
        <v>95.351249999999993</v>
      </c>
    </row>
    <row r="230" spans="1:38">
      <c r="A230" s="1" t="s">
        <v>103</v>
      </c>
      <c r="B230" s="25">
        <v>43076</v>
      </c>
      <c r="C230" s="25">
        <v>43040</v>
      </c>
      <c r="D230" s="25">
        <v>43100</v>
      </c>
      <c r="E230" s="1" t="s">
        <v>67</v>
      </c>
      <c r="F230" s="1" t="s">
        <v>104</v>
      </c>
      <c r="H230" s="1" t="s">
        <v>120</v>
      </c>
      <c r="L230" s="1" t="s">
        <v>126</v>
      </c>
      <c r="Q230" s="31">
        <v>3003</v>
      </c>
      <c r="T230" s="1">
        <v>1</v>
      </c>
      <c r="U230" s="28">
        <f t="shared" si="15"/>
        <v>3.3590863285186428E-4</v>
      </c>
      <c r="AB230" s="31">
        <v>3003</v>
      </c>
      <c r="AF230" s="31">
        <v>2977</v>
      </c>
      <c r="AG230" s="28">
        <f t="shared" si="16"/>
        <v>0.9913419913419913</v>
      </c>
      <c r="AI230" s="26">
        <v>27.05</v>
      </c>
      <c r="AL230" s="26">
        <f t="shared" si="17"/>
        <v>80.527850000000001</v>
      </c>
    </row>
    <row r="231" spans="1:38">
      <c r="A231" s="1" t="s">
        <v>103</v>
      </c>
      <c r="B231" s="25">
        <v>43077</v>
      </c>
      <c r="C231" s="25">
        <v>43040</v>
      </c>
      <c r="D231" s="25">
        <v>43100</v>
      </c>
      <c r="E231" s="1" t="s">
        <v>67</v>
      </c>
      <c r="F231" s="1" t="s">
        <v>104</v>
      </c>
      <c r="H231" s="1" t="s">
        <v>120</v>
      </c>
      <c r="L231" s="1" t="s">
        <v>126</v>
      </c>
      <c r="Q231" s="31">
        <v>2924</v>
      </c>
      <c r="T231" s="1">
        <v>2</v>
      </c>
      <c r="U231" s="28">
        <f t="shared" si="15"/>
        <v>6.93000693000693E-4</v>
      </c>
      <c r="AB231" s="31">
        <v>2924</v>
      </c>
      <c r="AF231" s="31">
        <v>2886</v>
      </c>
      <c r="AG231" s="28">
        <f t="shared" si="16"/>
        <v>0.98700410396716831</v>
      </c>
      <c r="AI231" s="26">
        <v>27.05</v>
      </c>
      <c r="AL231" s="26">
        <f t="shared" si="17"/>
        <v>78.066299999999998</v>
      </c>
    </row>
    <row r="232" spans="1:38">
      <c r="A232" s="1" t="s">
        <v>103</v>
      </c>
      <c r="B232" s="25">
        <v>43078</v>
      </c>
      <c r="C232" s="25">
        <v>43040</v>
      </c>
      <c r="D232" s="25">
        <v>43100</v>
      </c>
      <c r="E232" s="1" t="s">
        <v>67</v>
      </c>
      <c r="F232" s="1" t="s">
        <v>104</v>
      </c>
      <c r="H232" s="1" t="s">
        <v>120</v>
      </c>
      <c r="L232" s="1" t="s">
        <v>126</v>
      </c>
      <c r="Q232" s="31">
        <v>2886</v>
      </c>
      <c r="T232" s="1">
        <v>1</v>
      </c>
      <c r="U232" s="28">
        <f t="shared" si="15"/>
        <v>3.4965034965034965E-4</v>
      </c>
      <c r="AB232" s="31">
        <v>2886</v>
      </c>
      <c r="AF232" s="31">
        <v>2860</v>
      </c>
      <c r="AG232" s="28">
        <f t="shared" si="16"/>
        <v>0.99099099099099097</v>
      </c>
      <c r="AI232" s="26">
        <v>27.05</v>
      </c>
      <c r="AL232" s="26">
        <f t="shared" si="17"/>
        <v>77.363</v>
      </c>
    </row>
    <row r="233" spans="1:38">
      <c r="A233" s="1" t="s">
        <v>103</v>
      </c>
      <c r="B233" s="25">
        <v>43079</v>
      </c>
      <c r="C233" s="25">
        <v>43040</v>
      </c>
      <c r="D233" s="25">
        <v>43100</v>
      </c>
      <c r="E233" s="1" t="s">
        <v>67</v>
      </c>
      <c r="F233" s="1" t="s">
        <v>104</v>
      </c>
      <c r="H233" s="1" t="s">
        <v>120</v>
      </c>
      <c r="L233" s="1" t="s">
        <v>126</v>
      </c>
      <c r="Q233" s="31">
        <v>3388</v>
      </c>
      <c r="T233" s="1">
        <v>2</v>
      </c>
      <c r="U233" s="28">
        <f t="shared" si="15"/>
        <v>5.9880239520958083E-4</v>
      </c>
      <c r="AB233" s="31">
        <v>3388</v>
      </c>
      <c r="AF233" s="31">
        <v>3340</v>
      </c>
      <c r="AG233" s="28">
        <f t="shared" si="16"/>
        <v>0.98583234946871312</v>
      </c>
      <c r="AI233" s="26">
        <v>27.05</v>
      </c>
      <c r="AL233" s="26">
        <f t="shared" si="17"/>
        <v>90.346999999999994</v>
      </c>
    </row>
    <row r="234" spans="1:38">
      <c r="A234" s="1" t="s">
        <v>103</v>
      </c>
      <c r="B234" s="25">
        <v>43073</v>
      </c>
      <c r="C234" s="25">
        <v>43040</v>
      </c>
      <c r="D234" s="25">
        <v>43100</v>
      </c>
      <c r="E234" s="1" t="s">
        <v>67</v>
      </c>
      <c r="F234" s="1" t="s">
        <v>104</v>
      </c>
      <c r="H234" s="1" t="s">
        <v>121</v>
      </c>
      <c r="L234" s="1" t="s">
        <v>127</v>
      </c>
      <c r="Q234" s="31">
        <v>4096</v>
      </c>
      <c r="T234" s="1">
        <v>1</v>
      </c>
      <c r="U234" s="28">
        <f t="shared" si="15"/>
        <v>2.467308166790032E-4</v>
      </c>
      <c r="AB234" s="31">
        <v>4096</v>
      </c>
      <c r="AF234" s="31">
        <v>4053</v>
      </c>
      <c r="AG234" s="28">
        <f t="shared" si="16"/>
        <v>0.989501953125</v>
      </c>
      <c r="AI234" s="26">
        <v>27.05</v>
      </c>
      <c r="AL234" s="26">
        <f t="shared" si="17"/>
        <v>109.63365</v>
      </c>
    </row>
    <row r="235" spans="1:38">
      <c r="A235" s="1" t="s">
        <v>103</v>
      </c>
      <c r="B235" s="25">
        <v>43074</v>
      </c>
      <c r="C235" s="25">
        <v>43040</v>
      </c>
      <c r="D235" s="25">
        <v>43100</v>
      </c>
      <c r="E235" s="1" t="s">
        <v>67</v>
      </c>
      <c r="F235" s="1" t="s">
        <v>104</v>
      </c>
      <c r="H235" s="1" t="s">
        <v>121</v>
      </c>
      <c r="L235" s="1" t="s">
        <v>127</v>
      </c>
      <c r="Q235" s="31">
        <v>4427</v>
      </c>
      <c r="T235" s="1">
        <v>1</v>
      </c>
      <c r="U235" s="28">
        <f t="shared" si="15"/>
        <v>2.3004370830457787E-4</v>
      </c>
      <c r="AB235" s="31">
        <v>4427</v>
      </c>
      <c r="AF235" s="31">
        <v>4347</v>
      </c>
      <c r="AG235" s="28">
        <f t="shared" si="16"/>
        <v>0.9819290716060538</v>
      </c>
      <c r="AI235" s="26">
        <v>27.05</v>
      </c>
      <c r="AL235" s="26">
        <f t="shared" si="17"/>
        <v>117.58635000000001</v>
      </c>
    </row>
    <row r="236" spans="1:38">
      <c r="A236" s="1" t="s">
        <v>103</v>
      </c>
      <c r="B236" s="25">
        <v>43075</v>
      </c>
      <c r="C236" s="25">
        <v>43040</v>
      </c>
      <c r="D236" s="25">
        <v>43100</v>
      </c>
      <c r="E236" s="1" t="s">
        <v>67</v>
      </c>
      <c r="F236" s="1" t="s">
        <v>104</v>
      </c>
      <c r="H236" s="1" t="s">
        <v>121</v>
      </c>
      <c r="L236" s="1" t="s">
        <v>127</v>
      </c>
      <c r="Q236" s="31">
        <v>3612</v>
      </c>
      <c r="T236" s="1">
        <v>2</v>
      </c>
      <c r="U236" s="28">
        <f t="shared" si="15"/>
        <v>5.6100981767180928E-4</v>
      </c>
      <c r="AB236" s="31">
        <v>3612</v>
      </c>
      <c r="AF236" s="31">
        <v>3565</v>
      </c>
      <c r="AG236" s="28">
        <f t="shared" si="16"/>
        <v>0.98698781838316718</v>
      </c>
      <c r="AI236" s="26">
        <v>27.05</v>
      </c>
      <c r="AL236" s="26">
        <f t="shared" si="17"/>
        <v>96.433250000000001</v>
      </c>
    </row>
    <row r="237" spans="1:38">
      <c r="A237" s="1" t="s">
        <v>103</v>
      </c>
      <c r="B237" s="25">
        <v>43076</v>
      </c>
      <c r="C237" s="25">
        <v>43040</v>
      </c>
      <c r="D237" s="25">
        <v>43100</v>
      </c>
      <c r="E237" s="1" t="s">
        <v>67</v>
      </c>
      <c r="F237" s="1" t="s">
        <v>104</v>
      </c>
      <c r="H237" s="1" t="s">
        <v>121</v>
      </c>
      <c r="L237" s="1" t="s">
        <v>127</v>
      </c>
      <c r="Q237" s="31">
        <v>2918</v>
      </c>
      <c r="T237" s="1">
        <v>3</v>
      </c>
      <c r="U237" s="28">
        <f t="shared" si="15"/>
        <v>1.0420284821118443E-3</v>
      </c>
      <c r="AB237" s="31">
        <v>2918</v>
      </c>
      <c r="AF237" s="31">
        <v>2879</v>
      </c>
      <c r="AG237" s="28">
        <f t="shared" si="16"/>
        <v>0.98663468128855381</v>
      </c>
      <c r="AI237" s="26">
        <v>27.05</v>
      </c>
      <c r="AL237" s="26">
        <f t="shared" si="17"/>
        <v>77.876949999999994</v>
      </c>
    </row>
    <row r="238" spans="1:38">
      <c r="A238" s="1" t="s">
        <v>103</v>
      </c>
      <c r="B238" s="25">
        <v>43077</v>
      </c>
      <c r="C238" s="25">
        <v>43040</v>
      </c>
      <c r="D238" s="25">
        <v>43100</v>
      </c>
      <c r="E238" s="1" t="s">
        <v>67</v>
      </c>
      <c r="F238" s="1" t="s">
        <v>104</v>
      </c>
      <c r="H238" s="1" t="s">
        <v>121</v>
      </c>
      <c r="L238" s="1" t="s">
        <v>127</v>
      </c>
      <c r="Q238" s="31">
        <v>2907</v>
      </c>
      <c r="T238" s="1">
        <v>0</v>
      </c>
      <c r="U238" s="28">
        <f t="shared" si="15"/>
        <v>0</v>
      </c>
      <c r="AB238" s="31">
        <v>2907</v>
      </c>
      <c r="AF238" s="31">
        <v>2886</v>
      </c>
      <c r="AG238" s="28">
        <f t="shared" si="16"/>
        <v>0.99277605779153766</v>
      </c>
      <c r="AI238" s="26">
        <v>27.05</v>
      </c>
      <c r="AL238" s="26">
        <f t="shared" si="17"/>
        <v>78.066299999999998</v>
      </c>
    </row>
    <row r="239" spans="1:38">
      <c r="A239" s="1" t="s">
        <v>103</v>
      </c>
      <c r="B239" s="25">
        <v>43078</v>
      </c>
      <c r="C239" s="25">
        <v>43040</v>
      </c>
      <c r="D239" s="25">
        <v>43100</v>
      </c>
      <c r="E239" s="1" t="s">
        <v>67</v>
      </c>
      <c r="F239" s="1" t="s">
        <v>104</v>
      </c>
      <c r="H239" s="1" t="s">
        <v>121</v>
      </c>
      <c r="L239" s="1" t="s">
        <v>127</v>
      </c>
      <c r="Q239" s="31">
        <v>2975</v>
      </c>
      <c r="T239" s="1">
        <v>1</v>
      </c>
      <c r="U239" s="28">
        <f t="shared" si="15"/>
        <v>3.3921302578018993E-4</v>
      </c>
      <c r="AB239" s="31">
        <v>2975</v>
      </c>
      <c r="AF239" s="31">
        <v>2948</v>
      </c>
      <c r="AG239" s="28">
        <f t="shared" si="16"/>
        <v>0.99092436974789921</v>
      </c>
      <c r="AI239" s="26">
        <v>27.05</v>
      </c>
      <c r="AL239" s="26">
        <f t="shared" si="17"/>
        <v>79.743400000000008</v>
      </c>
    </row>
    <row r="240" spans="1:38">
      <c r="A240" s="1" t="s">
        <v>103</v>
      </c>
      <c r="B240" s="25">
        <v>43079</v>
      </c>
      <c r="C240" s="25">
        <v>43040</v>
      </c>
      <c r="D240" s="25">
        <v>43100</v>
      </c>
      <c r="E240" s="1" t="s">
        <v>67</v>
      </c>
      <c r="F240" s="1" t="s">
        <v>104</v>
      </c>
      <c r="H240" s="1" t="s">
        <v>121</v>
      </c>
      <c r="L240" s="1" t="s">
        <v>127</v>
      </c>
      <c r="Q240" s="31">
        <v>3674</v>
      </c>
      <c r="T240" s="1">
        <v>1</v>
      </c>
      <c r="U240" s="28">
        <f t="shared" si="15"/>
        <v>2.7525461051472613E-4</v>
      </c>
      <c r="AB240" s="31">
        <v>3674</v>
      </c>
      <c r="AF240" s="31">
        <v>3633</v>
      </c>
      <c r="AG240" s="28">
        <f t="shared" si="16"/>
        <v>0.98884050081654873</v>
      </c>
      <c r="AI240" s="26">
        <v>27.05</v>
      </c>
      <c r="AL240" s="26">
        <f t="shared" si="17"/>
        <v>98.272650000000013</v>
      </c>
    </row>
    <row r="241" spans="1:38">
      <c r="A241" s="1" t="s">
        <v>103</v>
      </c>
      <c r="B241" s="25">
        <v>43080</v>
      </c>
      <c r="C241" s="25">
        <v>43040</v>
      </c>
      <c r="D241" s="25">
        <v>43100</v>
      </c>
      <c r="E241" s="1" t="s">
        <v>67</v>
      </c>
      <c r="F241" s="1" t="s">
        <v>104</v>
      </c>
      <c r="H241" s="1" t="s">
        <v>116</v>
      </c>
      <c r="L241" s="1" t="s">
        <v>122</v>
      </c>
      <c r="Q241" s="31">
        <v>3818</v>
      </c>
      <c r="T241" s="1">
        <v>0</v>
      </c>
      <c r="U241" s="28">
        <f t="shared" si="15"/>
        <v>0</v>
      </c>
      <c r="AB241" s="31">
        <v>3818</v>
      </c>
      <c r="AF241" s="31">
        <v>3781</v>
      </c>
      <c r="AG241" s="28">
        <f t="shared" si="16"/>
        <v>0.99030906233630178</v>
      </c>
      <c r="AI241" s="26">
        <v>27.05</v>
      </c>
      <c r="AL241" s="26">
        <f t="shared" si="17"/>
        <v>102.27605</v>
      </c>
    </row>
    <row r="242" spans="1:38">
      <c r="A242" s="1" t="s">
        <v>103</v>
      </c>
      <c r="B242" s="25">
        <v>43081</v>
      </c>
      <c r="C242" s="25">
        <v>43040</v>
      </c>
      <c r="D242" s="25">
        <v>43100</v>
      </c>
      <c r="E242" s="1" t="s">
        <v>67</v>
      </c>
      <c r="F242" s="1" t="s">
        <v>104</v>
      </c>
      <c r="H242" s="1" t="s">
        <v>116</v>
      </c>
      <c r="L242" s="1" t="s">
        <v>122</v>
      </c>
      <c r="Q242" s="31">
        <v>7301</v>
      </c>
      <c r="T242" s="1">
        <v>4</v>
      </c>
      <c r="U242" s="28">
        <f t="shared" si="15"/>
        <v>5.5348000553480001E-4</v>
      </c>
      <c r="AB242" s="31">
        <v>7301</v>
      </c>
      <c r="AF242" s="31">
        <v>7227</v>
      </c>
      <c r="AG242" s="28">
        <f t="shared" si="16"/>
        <v>0.98986440213669358</v>
      </c>
      <c r="AI242" s="26">
        <v>27.05</v>
      </c>
      <c r="AL242" s="26">
        <f t="shared" si="17"/>
        <v>195.49035000000001</v>
      </c>
    </row>
    <row r="243" spans="1:38">
      <c r="A243" s="1" t="s">
        <v>103</v>
      </c>
      <c r="B243" s="25">
        <v>43082</v>
      </c>
      <c r="C243" s="25">
        <v>43040</v>
      </c>
      <c r="D243" s="25">
        <v>43100</v>
      </c>
      <c r="E243" s="1" t="s">
        <v>67</v>
      </c>
      <c r="F243" s="1" t="s">
        <v>104</v>
      </c>
      <c r="H243" s="1" t="s">
        <v>116</v>
      </c>
      <c r="L243" s="1" t="s">
        <v>122</v>
      </c>
      <c r="Q243" s="31">
        <v>3706</v>
      </c>
      <c r="T243" s="1">
        <v>1</v>
      </c>
      <c r="U243" s="28">
        <f t="shared" si="15"/>
        <v>2.7389756231169541E-4</v>
      </c>
      <c r="AB243" s="31">
        <v>3706</v>
      </c>
      <c r="AF243" s="31">
        <v>3651</v>
      </c>
      <c r="AG243" s="28">
        <f t="shared" si="16"/>
        <v>0.98515920129519696</v>
      </c>
      <c r="AI243" s="26">
        <v>27.05</v>
      </c>
      <c r="AL243" s="26">
        <f t="shared" si="17"/>
        <v>98.759550000000004</v>
      </c>
    </row>
    <row r="244" spans="1:38">
      <c r="A244" s="1" t="s">
        <v>103</v>
      </c>
      <c r="B244" s="25">
        <v>43083</v>
      </c>
      <c r="C244" s="25">
        <v>43040</v>
      </c>
      <c r="D244" s="25">
        <v>43100</v>
      </c>
      <c r="E244" s="1" t="s">
        <v>67</v>
      </c>
      <c r="F244" s="1" t="s">
        <v>104</v>
      </c>
      <c r="H244" s="1" t="s">
        <v>116</v>
      </c>
      <c r="L244" s="1" t="s">
        <v>122</v>
      </c>
      <c r="Q244" s="31">
        <v>2470</v>
      </c>
      <c r="T244" s="1">
        <v>1</v>
      </c>
      <c r="U244" s="28">
        <f t="shared" si="15"/>
        <v>4.1000410004100039E-4</v>
      </c>
      <c r="AB244" s="31">
        <v>2470</v>
      </c>
      <c r="AF244" s="31">
        <v>2439</v>
      </c>
      <c r="AG244" s="28">
        <f t="shared" si="16"/>
        <v>0.98744939271255061</v>
      </c>
      <c r="AI244" s="26">
        <v>27.05</v>
      </c>
      <c r="AL244" s="26">
        <f t="shared" si="17"/>
        <v>65.974949999999993</v>
      </c>
    </row>
    <row r="245" spans="1:38">
      <c r="A245" s="1" t="s">
        <v>103</v>
      </c>
      <c r="B245" s="25">
        <v>43084</v>
      </c>
      <c r="C245" s="25">
        <v>43040</v>
      </c>
      <c r="D245" s="25">
        <v>43100</v>
      </c>
      <c r="E245" s="1" t="s">
        <v>67</v>
      </c>
      <c r="F245" s="1" t="s">
        <v>104</v>
      </c>
      <c r="H245" s="1" t="s">
        <v>116</v>
      </c>
      <c r="L245" s="1" t="s">
        <v>122</v>
      </c>
      <c r="Q245" s="31">
        <v>3712</v>
      </c>
      <c r="T245" s="1">
        <v>3</v>
      </c>
      <c r="U245" s="28">
        <f t="shared" si="15"/>
        <v>8.2056892778993432E-4</v>
      </c>
      <c r="AB245" s="31">
        <v>3712</v>
      </c>
      <c r="AF245" s="31">
        <v>3656</v>
      </c>
      <c r="AG245" s="28">
        <f t="shared" si="16"/>
        <v>0.98491379310344829</v>
      </c>
      <c r="AI245" s="26">
        <v>27.05</v>
      </c>
      <c r="AL245" s="26">
        <f t="shared" si="17"/>
        <v>98.894800000000004</v>
      </c>
    </row>
    <row r="246" spans="1:38">
      <c r="A246" s="1" t="s">
        <v>103</v>
      </c>
      <c r="B246" s="25">
        <v>43085</v>
      </c>
      <c r="C246" s="25">
        <v>43040</v>
      </c>
      <c r="D246" s="25">
        <v>43100</v>
      </c>
      <c r="E246" s="1" t="s">
        <v>67</v>
      </c>
      <c r="F246" s="1" t="s">
        <v>104</v>
      </c>
      <c r="H246" s="1" t="s">
        <v>116</v>
      </c>
      <c r="L246" s="1" t="s">
        <v>122</v>
      </c>
      <c r="Q246" s="31">
        <v>4026</v>
      </c>
      <c r="T246" s="1">
        <v>2</v>
      </c>
      <c r="U246" s="28">
        <f t="shared" si="15"/>
        <v>5.0390526581002776E-4</v>
      </c>
      <c r="AB246" s="31">
        <v>4026</v>
      </c>
      <c r="AF246" s="31">
        <v>3969</v>
      </c>
      <c r="AG246" s="28">
        <f t="shared" si="16"/>
        <v>0.98584202682563338</v>
      </c>
      <c r="AI246" s="26">
        <v>27.05</v>
      </c>
      <c r="AL246" s="26">
        <f t="shared" si="17"/>
        <v>107.36144999999999</v>
      </c>
    </row>
    <row r="247" spans="1:38">
      <c r="A247" s="1" t="s">
        <v>103</v>
      </c>
      <c r="B247" s="25">
        <v>43086</v>
      </c>
      <c r="C247" s="25">
        <v>43040</v>
      </c>
      <c r="D247" s="25">
        <v>43100</v>
      </c>
      <c r="E247" s="1" t="s">
        <v>67</v>
      </c>
      <c r="F247" s="1" t="s">
        <v>104</v>
      </c>
      <c r="H247" s="1" t="s">
        <v>116</v>
      </c>
      <c r="L247" s="1" t="s">
        <v>122</v>
      </c>
      <c r="Q247" s="31">
        <v>4114</v>
      </c>
      <c r="T247" s="1">
        <v>4</v>
      </c>
      <c r="U247" s="28">
        <f t="shared" si="15"/>
        <v>9.8473658296405718E-4</v>
      </c>
      <c r="AB247" s="31">
        <v>4114</v>
      </c>
      <c r="AF247" s="31">
        <v>4062</v>
      </c>
      <c r="AG247" s="28">
        <f t="shared" si="16"/>
        <v>0.98736023334953815</v>
      </c>
      <c r="AI247" s="26">
        <v>27.05</v>
      </c>
      <c r="AL247" s="26">
        <f t="shared" si="17"/>
        <v>109.87710000000001</v>
      </c>
    </row>
    <row r="248" spans="1:38">
      <c r="A248" s="1" t="s">
        <v>103</v>
      </c>
      <c r="B248" s="25">
        <v>43080</v>
      </c>
      <c r="C248" s="25">
        <v>43040</v>
      </c>
      <c r="D248" s="25">
        <v>43100</v>
      </c>
      <c r="E248" s="1" t="s">
        <v>67</v>
      </c>
      <c r="F248" s="1" t="s">
        <v>104</v>
      </c>
      <c r="H248" s="1" t="s">
        <v>117</v>
      </c>
      <c r="L248" s="1" t="s">
        <v>123</v>
      </c>
      <c r="Q248" s="31">
        <v>3631</v>
      </c>
      <c r="T248" s="1">
        <v>6</v>
      </c>
      <c r="U248" s="28">
        <f t="shared" si="15"/>
        <v>1.6764459346186086E-3</v>
      </c>
      <c r="AB248" s="31">
        <v>3631</v>
      </c>
      <c r="AF248" s="31">
        <v>3579</v>
      </c>
      <c r="AG248" s="28">
        <f t="shared" si="16"/>
        <v>0.98567887634260531</v>
      </c>
      <c r="AI248" s="26">
        <v>27.05</v>
      </c>
      <c r="AL248" s="26">
        <f t="shared" si="17"/>
        <v>96.811949999999996</v>
      </c>
    </row>
    <row r="249" spans="1:38">
      <c r="A249" s="1" t="s">
        <v>103</v>
      </c>
      <c r="B249" s="25">
        <v>43081</v>
      </c>
      <c r="C249" s="25">
        <v>43040</v>
      </c>
      <c r="D249" s="25">
        <v>43100</v>
      </c>
      <c r="E249" s="1" t="s">
        <v>67</v>
      </c>
      <c r="F249" s="1" t="s">
        <v>104</v>
      </c>
      <c r="H249" s="1" t="s">
        <v>117</v>
      </c>
      <c r="L249" s="1" t="s">
        <v>123</v>
      </c>
      <c r="Q249" s="31">
        <v>6215</v>
      </c>
      <c r="T249" s="1">
        <v>0</v>
      </c>
      <c r="U249" s="28">
        <f t="shared" si="15"/>
        <v>0</v>
      </c>
      <c r="AB249" s="31">
        <v>6215</v>
      </c>
      <c r="AF249" s="31">
        <v>6147</v>
      </c>
      <c r="AG249" s="28">
        <f t="shared" si="16"/>
        <v>0.98905872888173774</v>
      </c>
      <c r="AI249" s="26">
        <v>27.05</v>
      </c>
      <c r="AL249" s="26">
        <f t="shared" si="17"/>
        <v>166.27635000000001</v>
      </c>
    </row>
    <row r="250" spans="1:38">
      <c r="A250" s="1" t="s">
        <v>103</v>
      </c>
      <c r="B250" s="25">
        <v>43082</v>
      </c>
      <c r="C250" s="25">
        <v>43040</v>
      </c>
      <c r="D250" s="25">
        <v>43100</v>
      </c>
      <c r="E250" s="1" t="s">
        <v>67</v>
      </c>
      <c r="F250" s="1" t="s">
        <v>104</v>
      </c>
      <c r="H250" s="1" t="s">
        <v>117</v>
      </c>
      <c r="L250" s="1" t="s">
        <v>123</v>
      </c>
      <c r="Q250" s="31">
        <v>3771</v>
      </c>
      <c r="T250" s="1">
        <v>2</v>
      </c>
      <c r="U250" s="28">
        <f t="shared" si="15"/>
        <v>5.3720118184260007E-4</v>
      </c>
      <c r="AB250" s="31">
        <v>3771</v>
      </c>
      <c r="AF250" s="31">
        <v>3723</v>
      </c>
      <c r="AG250" s="28">
        <f t="shared" si="16"/>
        <v>0.9872712808273667</v>
      </c>
      <c r="AI250" s="26">
        <v>27.05</v>
      </c>
      <c r="AL250" s="26">
        <f t="shared" si="17"/>
        <v>100.70715000000001</v>
      </c>
    </row>
    <row r="251" spans="1:38">
      <c r="A251" s="1" t="s">
        <v>103</v>
      </c>
      <c r="B251" s="25">
        <v>43083</v>
      </c>
      <c r="C251" s="25">
        <v>43040</v>
      </c>
      <c r="D251" s="25">
        <v>43100</v>
      </c>
      <c r="E251" s="1" t="s">
        <v>67</v>
      </c>
      <c r="F251" s="1" t="s">
        <v>104</v>
      </c>
      <c r="H251" s="1" t="s">
        <v>117</v>
      </c>
      <c r="L251" s="1" t="s">
        <v>123</v>
      </c>
      <c r="Q251" s="31">
        <v>2394</v>
      </c>
      <c r="T251" s="1">
        <v>1</v>
      </c>
      <c r="U251" s="28">
        <f t="shared" si="15"/>
        <v>4.2444821731748726E-4</v>
      </c>
      <c r="AB251" s="31">
        <v>2394</v>
      </c>
      <c r="AF251" s="31">
        <v>2356</v>
      </c>
      <c r="AG251" s="28">
        <f t="shared" si="16"/>
        <v>0.98412698412698407</v>
      </c>
      <c r="AI251" s="26">
        <v>27.05</v>
      </c>
      <c r="AL251" s="26">
        <f t="shared" si="17"/>
        <v>63.729800000000004</v>
      </c>
    </row>
    <row r="252" spans="1:38">
      <c r="A252" s="1" t="s">
        <v>103</v>
      </c>
      <c r="B252" s="25">
        <v>43084</v>
      </c>
      <c r="C252" s="25">
        <v>43040</v>
      </c>
      <c r="D252" s="25">
        <v>43100</v>
      </c>
      <c r="E252" s="1" t="s">
        <v>67</v>
      </c>
      <c r="F252" s="1" t="s">
        <v>104</v>
      </c>
      <c r="H252" s="1" t="s">
        <v>117</v>
      </c>
      <c r="L252" s="1" t="s">
        <v>123</v>
      </c>
      <c r="Q252" s="31">
        <v>3676</v>
      </c>
      <c r="T252" s="1">
        <v>1</v>
      </c>
      <c r="U252" s="28">
        <f t="shared" si="15"/>
        <v>2.7555800496004411E-4</v>
      </c>
      <c r="AB252" s="31">
        <v>3676</v>
      </c>
      <c r="AF252" s="31">
        <v>3629</v>
      </c>
      <c r="AG252" s="28">
        <f t="shared" si="16"/>
        <v>0.98721436343852009</v>
      </c>
      <c r="AI252" s="26">
        <v>27.05</v>
      </c>
      <c r="AL252" s="26">
        <f t="shared" si="17"/>
        <v>98.164450000000002</v>
      </c>
    </row>
    <row r="253" spans="1:38">
      <c r="A253" s="1" t="s">
        <v>103</v>
      </c>
      <c r="B253" s="25">
        <v>43085</v>
      </c>
      <c r="C253" s="25">
        <v>43040</v>
      </c>
      <c r="D253" s="25">
        <v>43100</v>
      </c>
      <c r="E253" s="1" t="s">
        <v>67</v>
      </c>
      <c r="F253" s="1" t="s">
        <v>104</v>
      </c>
      <c r="H253" s="1" t="s">
        <v>117</v>
      </c>
      <c r="L253" s="1" t="s">
        <v>123</v>
      </c>
      <c r="Q253" s="31">
        <v>4030</v>
      </c>
      <c r="T253" s="1">
        <v>0</v>
      </c>
      <c r="U253" s="28">
        <f t="shared" si="15"/>
        <v>0</v>
      </c>
      <c r="AB253" s="31">
        <v>4030</v>
      </c>
      <c r="AF253" s="31">
        <v>3991</v>
      </c>
      <c r="AG253" s="28">
        <f t="shared" si="16"/>
        <v>0.99032258064516132</v>
      </c>
      <c r="AI253" s="26">
        <v>27.05</v>
      </c>
      <c r="AL253" s="26">
        <f t="shared" si="17"/>
        <v>107.95655000000001</v>
      </c>
    </row>
    <row r="254" spans="1:38">
      <c r="A254" s="1" t="s">
        <v>103</v>
      </c>
      <c r="B254" s="25">
        <v>43086</v>
      </c>
      <c r="C254" s="25">
        <v>43040</v>
      </c>
      <c r="D254" s="25">
        <v>43100</v>
      </c>
      <c r="E254" s="1" t="s">
        <v>67</v>
      </c>
      <c r="F254" s="1" t="s">
        <v>104</v>
      </c>
      <c r="H254" s="1" t="s">
        <v>117</v>
      </c>
      <c r="L254" s="1" t="s">
        <v>123</v>
      </c>
      <c r="Q254" s="31">
        <v>4042</v>
      </c>
      <c r="T254" s="1">
        <v>2</v>
      </c>
      <c r="U254" s="28">
        <f t="shared" si="15"/>
        <v>5.021340697966357E-4</v>
      </c>
      <c r="AB254" s="31">
        <v>4042</v>
      </c>
      <c r="AF254" s="31">
        <v>3983</v>
      </c>
      <c r="AG254" s="28">
        <f t="shared" si="16"/>
        <v>0.98540326571004455</v>
      </c>
      <c r="AI254" s="26">
        <v>27.05</v>
      </c>
      <c r="AL254" s="26">
        <f t="shared" si="17"/>
        <v>107.74015000000001</v>
      </c>
    </row>
    <row r="255" spans="1:38">
      <c r="A255" s="1" t="s">
        <v>103</v>
      </c>
      <c r="B255" s="25">
        <v>43080</v>
      </c>
      <c r="C255" s="25">
        <v>43040</v>
      </c>
      <c r="D255" s="25">
        <v>43100</v>
      </c>
      <c r="E255" s="1" t="s">
        <v>67</v>
      </c>
      <c r="F255" s="1" t="s">
        <v>104</v>
      </c>
      <c r="H255" s="1" t="s">
        <v>118</v>
      </c>
      <c r="L255" s="1" t="s">
        <v>124</v>
      </c>
      <c r="Q255" s="31">
        <v>3803</v>
      </c>
      <c r="T255" s="1">
        <v>4</v>
      </c>
      <c r="U255" s="28">
        <f t="shared" si="15"/>
        <v>1.0683760683760685E-3</v>
      </c>
      <c r="AB255" s="31">
        <v>3803</v>
      </c>
      <c r="AF255" s="31">
        <v>3744</v>
      </c>
      <c r="AG255" s="28">
        <f t="shared" si="16"/>
        <v>0.98448593215882196</v>
      </c>
      <c r="AI255" s="26">
        <v>27.05</v>
      </c>
      <c r="AL255" s="26">
        <f t="shared" si="17"/>
        <v>101.2752</v>
      </c>
    </row>
    <row r="256" spans="1:38">
      <c r="A256" s="1" t="s">
        <v>103</v>
      </c>
      <c r="B256" s="25">
        <v>43081</v>
      </c>
      <c r="C256" s="25">
        <v>43040</v>
      </c>
      <c r="D256" s="25">
        <v>43100</v>
      </c>
      <c r="E256" s="1" t="s">
        <v>67</v>
      </c>
      <c r="F256" s="1" t="s">
        <v>104</v>
      </c>
      <c r="H256" s="1" t="s">
        <v>118</v>
      </c>
      <c r="L256" s="1" t="s">
        <v>124</v>
      </c>
      <c r="Q256" s="31">
        <v>7301</v>
      </c>
      <c r="T256" s="1">
        <v>6</v>
      </c>
      <c r="U256" s="28">
        <f t="shared" si="15"/>
        <v>8.3079479368595955E-4</v>
      </c>
      <c r="AB256" s="31">
        <v>7301</v>
      </c>
      <c r="AF256" s="31">
        <v>7222</v>
      </c>
      <c r="AG256" s="28">
        <f t="shared" si="16"/>
        <v>0.98917956444322697</v>
      </c>
      <c r="AI256" s="26">
        <v>27.05</v>
      </c>
      <c r="AL256" s="26">
        <f t="shared" si="17"/>
        <v>195.35509999999999</v>
      </c>
    </row>
    <row r="257" spans="1:38">
      <c r="A257" s="1" t="s">
        <v>103</v>
      </c>
      <c r="B257" s="25">
        <v>43082</v>
      </c>
      <c r="C257" s="25">
        <v>43040</v>
      </c>
      <c r="D257" s="25">
        <v>43100</v>
      </c>
      <c r="E257" s="1" t="s">
        <v>67</v>
      </c>
      <c r="F257" s="1" t="s">
        <v>104</v>
      </c>
      <c r="H257" s="1" t="s">
        <v>118</v>
      </c>
      <c r="L257" s="1" t="s">
        <v>124</v>
      </c>
      <c r="Q257" s="31">
        <v>3674</v>
      </c>
      <c r="T257" s="1">
        <v>1</v>
      </c>
      <c r="U257" s="28">
        <f t="shared" si="15"/>
        <v>2.7601435274634281E-4</v>
      </c>
      <c r="AB257" s="31">
        <v>3674</v>
      </c>
      <c r="AF257" s="31">
        <v>3623</v>
      </c>
      <c r="AG257" s="28">
        <f t="shared" si="16"/>
        <v>0.9861186717474143</v>
      </c>
      <c r="AI257" s="26">
        <v>27.05</v>
      </c>
      <c r="AL257" s="26">
        <f t="shared" si="17"/>
        <v>98.002150000000015</v>
      </c>
    </row>
    <row r="258" spans="1:38">
      <c r="A258" s="1" t="s">
        <v>103</v>
      </c>
      <c r="B258" s="25">
        <v>43083</v>
      </c>
      <c r="C258" s="25">
        <v>43040</v>
      </c>
      <c r="D258" s="25">
        <v>43100</v>
      </c>
      <c r="E258" s="1" t="s">
        <v>67</v>
      </c>
      <c r="F258" s="1" t="s">
        <v>104</v>
      </c>
      <c r="H258" s="1" t="s">
        <v>118</v>
      </c>
      <c r="L258" s="1" t="s">
        <v>124</v>
      </c>
      <c r="Q258" s="31">
        <v>2478</v>
      </c>
      <c r="T258" s="1">
        <v>1</v>
      </c>
      <c r="U258" s="28">
        <f t="shared" si="15"/>
        <v>4.0933278755628325E-4</v>
      </c>
      <c r="AB258" s="31">
        <v>2478</v>
      </c>
      <c r="AF258" s="31">
        <v>2443</v>
      </c>
      <c r="AG258" s="28">
        <f t="shared" si="16"/>
        <v>0.98587570621468923</v>
      </c>
      <c r="AI258" s="26">
        <v>27.05</v>
      </c>
      <c r="AL258" s="26">
        <f t="shared" si="17"/>
        <v>66.083150000000003</v>
      </c>
    </row>
    <row r="259" spans="1:38">
      <c r="A259" s="1" t="s">
        <v>103</v>
      </c>
      <c r="B259" s="25">
        <v>43084</v>
      </c>
      <c r="C259" s="25">
        <v>43040</v>
      </c>
      <c r="D259" s="25">
        <v>43100</v>
      </c>
      <c r="E259" s="1" t="s">
        <v>67</v>
      </c>
      <c r="F259" s="1" t="s">
        <v>104</v>
      </c>
      <c r="H259" s="1" t="s">
        <v>118</v>
      </c>
      <c r="L259" s="1" t="s">
        <v>124</v>
      </c>
      <c r="Q259" s="31">
        <v>3746</v>
      </c>
      <c r="T259" s="1">
        <v>2</v>
      </c>
      <c r="U259" s="28">
        <f t="shared" si="15"/>
        <v>5.4039448797622261E-4</v>
      </c>
      <c r="AB259" s="31">
        <v>3746</v>
      </c>
      <c r="AF259" s="31">
        <v>3701</v>
      </c>
      <c r="AG259" s="28">
        <f t="shared" si="16"/>
        <v>0.9879871863320876</v>
      </c>
      <c r="AI259" s="26">
        <v>27.05</v>
      </c>
      <c r="AL259" s="26">
        <f t="shared" si="17"/>
        <v>100.11205</v>
      </c>
    </row>
    <row r="260" spans="1:38">
      <c r="A260" s="1" t="s">
        <v>103</v>
      </c>
      <c r="B260" s="25">
        <v>43085</v>
      </c>
      <c r="C260" s="25">
        <v>43040</v>
      </c>
      <c r="D260" s="25">
        <v>43100</v>
      </c>
      <c r="E260" s="1" t="s">
        <v>67</v>
      </c>
      <c r="F260" s="1" t="s">
        <v>104</v>
      </c>
      <c r="H260" s="1" t="s">
        <v>118</v>
      </c>
      <c r="L260" s="1" t="s">
        <v>124</v>
      </c>
      <c r="Q260" s="31">
        <v>4136</v>
      </c>
      <c r="T260" s="1">
        <v>2</v>
      </c>
      <c r="U260" s="28">
        <f t="shared" si="15"/>
        <v>4.9031625398381952E-4</v>
      </c>
      <c r="AB260" s="31">
        <v>4136</v>
      </c>
      <c r="AF260" s="31">
        <v>4079</v>
      </c>
      <c r="AG260" s="28">
        <f t="shared" si="16"/>
        <v>0.98621856866537716</v>
      </c>
      <c r="AI260" s="26">
        <v>27.05</v>
      </c>
      <c r="AL260" s="26">
        <f t="shared" si="17"/>
        <v>110.33695</v>
      </c>
    </row>
    <row r="261" spans="1:38">
      <c r="A261" s="1" t="s">
        <v>103</v>
      </c>
      <c r="B261" s="25">
        <v>43086</v>
      </c>
      <c r="C261" s="25">
        <v>43040</v>
      </c>
      <c r="D261" s="25">
        <v>43100</v>
      </c>
      <c r="E261" s="1" t="s">
        <v>67</v>
      </c>
      <c r="F261" s="1" t="s">
        <v>104</v>
      </c>
      <c r="H261" s="1" t="s">
        <v>118</v>
      </c>
      <c r="L261" s="1" t="s">
        <v>124</v>
      </c>
      <c r="Q261" s="31">
        <v>4116</v>
      </c>
      <c r="T261" s="1">
        <v>0</v>
      </c>
      <c r="U261" s="28">
        <f t="shared" si="15"/>
        <v>0</v>
      </c>
      <c r="AB261" s="31">
        <v>4116</v>
      </c>
      <c r="AF261" s="31">
        <v>4042</v>
      </c>
      <c r="AG261" s="28">
        <f t="shared" si="16"/>
        <v>0.9820213799805636</v>
      </c>
      <c r="AI261" s="26">
        <v>27.05</v>
      </c>
      <c r="AL261" s="26">
        <f t="shared" si="17"/>
        <v>109.3361</v>
      </c>
    </row>
    <row r="262" spans="1:38">
      <c r="A262" s="1" t="s">
        <v>103</v>
      </c>
      <c r="B262" s="25">
        <v>43080</v>
      </c>
      <c r="C262" s="25">
        <v>43040</v>
      </c>
      <c r="D262" s="25">
        <v>43100</v>
      </c>
      <c r="E262" s="1" t="s">
        <v>67</v>
      </c>
      <c r="F262" s="1" t="s">
        <v>104</v>
      </c>
      <c r="H262" s="1" t="s">
        <v>119</v>
      </c>
      <c r="L262" s="1" t="s">
        <v>125</v>
      </c>
      <c r="Q262" s="31">
        <v>3718</v>
      </c>
      <c r="T262" s="1">
        <v>2</v>
      </c>
      <c r="U262" s="28">
        <f t="shared" si="15"/>
        <v>5.4303556882975834E-4</v>
      </c>
      <c r="AB262" s="31">
        <v>3718</v>
      </c>
      <c r="AF262" s="31">
        <v>3683</v>
      </c>
      <c r="AG262" s="28">
        <f t="shared" si="16"/>
        <v>0.99058633674018293</v>
      </c>
      <c r="AI262" s="26">
        <v>27.05</v>
      </c>
      <c r="AL262" s="26">
        <f t="shared" si="17"/>
        <v>99.625150000000005</v>
      </c>
    </row>
    <row r="263" spans="1:38">
      <c r="A263" s="1" t="s">
        <v>103</v>
      </c>
      <c r="B263" s="25">
        <v>43081</v>
      </c>
      <c r="C263" s="25">
        <v>43040</v>
      </c>
      <c r="D263" s="25">
        <v>43100</v>
      </c>
      <c r="E263" s="1" t="s">
        <v>67</v>
      </c>
      <c r="F263" s="1" t="s">
        <v>104</v>
      </c>
      <c r="H263" s="1" t="s">
        <v>119</v>
      </c>
      <c r="L263" s="1" t="s">
        <v>125</v>
      </c>
      <c r="Q263" s="31">
        <v>6105</v>
      </c>
      <c r="T263" s="1">
        <v>3</v>
      </c>
      <c r="U263" s="28">
        <f t="shared" si="15"/>
        <v>4.9611377542583103E-4</v>
      </c>
      <c r="AB263" s="31">
        <v>6105</v>
      </c>
      <c r="AF263" s="31">
        <v>6047</v>
      </c>
      <c r="AG263" s="28">
        <f t="shared" si="16"/>
        <v>0.99049959049959047</v>
      </c>
      <c r="AI263" s="26">
        <v>27.05</v>
      </c>
      <c r="AL263" s="26">
        <f t="shared" si="17"/>
        <v>163.57135</v>
      </c>
    </row>
    <row r="264" spans="1:38">
      <c r="A264" s="1" t="s">
        <v>103</v>
      </c>
      <c r="B264" s="25">
        <v>43082</v>
      </c>
      <c r="C264" s="25">
        <v>43040</v>
      </c>
      <c r="D264" s="25">
        <v>43100</v>
      </c>
      <c r="E264" s="1" t="s">
        <v>67</v>
      </c>
      <c r="F264" s="1" t="s">
        <v>104</v>
      </c>
      <c r="H264" s="1" t="s">
        <v>119</v>
      </c>
      <c r="L264" s="1" t="s">
        <v>125</v>
      </c>
      <c r="Q264" s="31">
        <v>3653</v>
      </c>
      <c r="T264" s="1">
        <v>5</v>
      </c>
      <c r="U264" s="28">
        <f t="shared" si="15"/>
        <v>1.3831258644536654E-3</v>
      </c>
      <c r="AB264" s="31">
        <v>3653</v>
      </c>
      <c r="AF264" s="31">
        <v>3615</v>
      </c>
      <c r="AG264" s="28">
        <f t="shared" si="16"/>
        <v>0.98959759102107858</v>
      </c>
      <c r="AI264" s="26">
        <v>27.05</v>
      </c>
      <c r="AL264" s="26">
        <f t="shared" si="17"/>
        <v>97.785749999999993</v>
      </c>
    </row>
    <row r="265" spans="1:38">
      <c r="A265" s="1" t="s">
        <v>103</v>
      </c>
      <c r="B265" s="25">
        <v>43083</v>
      </c>
      <c r="C265" s="25">
        <v>43040</v>
      </c>
      <c r="D265" s="25">
        <v>43100</v>
      </c>
      <c r="E265" s="1" t="s">
        <v>67</v>
      </c>
      <c r="F265" s="1" t="s">
        <v>104</v>
      </c>
      <c r="H265" s="1" t="s">
        <v>119</v>
      </c>
      <c r="L265" s="1" t="s">
        <v>125</v>
      </c>
      <c r="Q265" s="31">
        <v>2525</v>
      </c>
      <c r="T265" s="1">
        <v>1</v>
      </c>
      <c r="U265" s="28">
        <f t="shared" ref="U265:U328" si="18">T265/AF265</f>
        <v>4.0290088638195002E-4</v>
      </c>
      <c r="AB265" s="31">
        <v>2525</v>
      </c>
      <c r="AF265" s="31">
        <v>2482</v>
      </c>
      <c r="AG265" s="28">
        <f t="shared" si="16"/>
        <v>0.98297029702970296</v>
      </c>
      <c r="AI265" s="26">
        <v>27.05</v>
      </c>
      <c r="AL265" s="26">
        <f t="shared" si="17"/>
        <v>67.138100000000009</v>
      </c>
    </row>
    <row r="266" spans="1:38">
      <c r="A266" s="1" t="s">
        <v>103</v>
      </c>
      <c r="B266" s="25">
        <v>43084</v>
      </c>
      <c r="C266" s="25">
        <v>43040</v>
      </c>
      <c r="D266" s="25">
        <v>43100</v>
      </c>
      <c r="E266" s="1" t="s">
        <v>67</v>
      </c>
      <c r="F266" s="1" t="s">
        <v>104</v>
      </c>
      <c r="H266" s="1" t="s">
        <v>119</v>
      </c>
      <c r="L266" s="1" t="s">
        <v>125</v>
      </c>
      <c r="Q266" s="31">
        <v>3713</v>
      </c>
      <c r="T266" s="1">
        <v>2</v>
      </c>
      <c r="U266" s="28">
        <f t="shared" si="18"/>
        <v>5.4451402123604684E-4</v>
      </c>
      <c r="AB266" s="31">
        <v>3713</v>
      </c>
      <c r="AF266" s="31">
        <v>3673</v>
      </c>
      <c r="AG266" s="28">
        <f t="shared" si="16"/>
        <v>0.98922704012927554</v>
      </c>
      <c r="AI266" s="26">
        <v>27.05</v>
      </c>
      <c r="AL266" s="26">
        <f t="shared" si="17"/>
        <v>99.354650000000007</v>
      </c>
    </row>
    <row r="267" spans="1:38">
      <c r="A267" s="1" t="s">
        <v>103</v>
      </c>
      <c r="B267" s="25">
        <v>43085</v>
      </c>
      <c r="C267" s="25">
        <v>43040</v>
      </c>
      <c r="D267" s="25">
        <v>43100</v>
      </c>
      <c r="E267" s="1" t="s">
        <v>67</v>
      </c>
      <c r="F267" s="1" t="s">
        <v>104</v>
      </c>
      <c r="H267" s="1" t="s">
        <v>119</v>
      </c>
      <c r="L267" s="1" t="s">
        <v>125</v>
      </c>
      <c r="Q267" s="31">
        <v>4031</v>
      </c>
      <c r="T267" s="1">
        <v>2</v>
      </c>
      <c r="U267" s="28">
        <f t="shared" si="18"/>
        <v>5.0200803212851401E-4</v>
      </c>
      <c r="AB267" s="31">
        <v>4031</v>
      </c>
      <c r="AF267" s="31">
        <v>3984</v>
      </c>
      <c r="AG267" s="28">
        <f t="shared" si="16"/>
        <v>0.98834036219300425</v>
      </c>
      <c r="AI267" s="26">
        <v>27.05</v>
      </c>
      <c r="AL267" s="26">
        <f t="shared" si="17"/>
        <v>107.7672</v>
      </c>
    </row>
    <row r="268" spans="1:38">
      <c r="A268" s="1" t="s">
        <v>103</v>
      </c>
      <c r="B268" s="25">
        <v>43086</v>
      </c>
      <c r="C268" s="25">
        <v>43040</v>
      </c>
      <c r="D268" s="25">
        <v>43100</v>
      </c>
      <c r="E268" s="1" t="s">
        <v>67</v>
      </c>
      <c r="F268" s="1" t="s">
        <v>104</v>
      </c>
      <c r="H268" s="1" t="s">
        <v>119</v>
      </c>
      <c r="L268" s="1" t="s">
        <v>125</v>
      </c>
      <c r="Q268" s="31">
        <v>4005</v>
      </c>
      <c r="T268" s="1">
        <v>1</v>
      </c>
      <c r="U268" s="28">
        <f t="shared" si="18"/>
        <v>2.5322866548493288E-4</v>
      </c>
      <c r="AB268" s="31">
        <v>4005</v>
      </c>
      <c r="AF268" s="31">
        <v>3949</v>
      </c>
      <c r="AG268" s="28">
        <f t="shared" si="16"/>
        <v>0.98601747815230967</v>
      </c>
      <c r="AI268" s="26">
        <v>27.05</v>
      </c>
      <c r="AL268" s="26">
        <f t="shared" si="17"/>
        <v>106.82044999999999</v>
      </c>
    </row>
    <row r="269" spans="1:38">
      <c r="A269" s="1" t="s">
        <v>103</v>
      </c>
      <c r="B269" s="25">
        <v>43080</v>
      </c>
      <c r="C269" s="25">
        <v>43040</v>
      </c>
      <c r="D269" s="25">
        <v>43100</v>
      </c>
      <c r="E269" s="1" t="s">
        <v>67</v>
      </c>
      <c r="F269" s="1" t="s">
        <v>104</v>
      </c>
      <c r="H269" s="1" t="s">
        <v>120</v>
      </c>
      <c r="L269" s="1" t="s">
        <v>126</v>
      </c>
      <c r="Q269" s="31">
        <v>3596</v>
      </c>
      <c r="T269" s="1">
        <v>0</v>
      </c>
      <c r="U269" s="28">
        <f t="shared" si="18"/>
        <v>0</v>
      </c>
      <c r="AB269" s="31">
        <v>3596</v>
      </c>
      <c r="AF269" s="31">
        <v>3562</v>
      </c>
      <c r="AG269" s="28">
        <f t="shared" si="16"/>
        <v>0.99054505005561733</v>
      </c>
      <c r="AI269" s="26">
        <v>27.05</v>
      </c>
      <c r="AL269" s="26">
        <f t="shared" si="17"/>
        <v>96.352100000000007</v>
      </c>
    </row>
    <row r="270" spans="1:38">
      <c r="A270" s="1" t="s">
        <v>103</v>
      </c>
      <c r="B270" s="25">
        <v>43081</v>
      </c>
      <c r="C270" s="25">
        <v>43040</v>
      </c>
      <c r="D270" s="25">
        <v>43100</v>
      </c>
      <c r="E270" s="1" t="s">
        <v>67</v>
      </c>
      <c r="F270" s="1" t="s">
        <v>104</v>
      </c>
      <c r="H270" s="1" t="s">
        <v>120</v>
      </c>
      <c r="L270" s="1" t="s">
        <v>126</v>
      </c>
      <c r="Q270" s="31">
        <v>6321</v>
      </c>
      <c r="T270" s="1">
        <v>3</v>
      </c>
      <c r="U270" s="28">
        <f t="shared" si="18"/>
        <v>4.7953964194373403E-4</v>
      </c>
      <c r="AB270" s="31">
        <v>6321</v>
      </c>
      <c r="AF270" s="31">
        <v>6256</v>
      </c>
      <c r="AG270" s="28">
        <f t="shared" si="16"/>
        <v>0.98971681695934188</v>
      </c>
      <c r="AI270" s="26">
        <v>27.05</v>
      </c>
      <c r="AL270" s="26">
        <f t="shared" si="17"/>
        <v>169.22480000000002</v>
      </c>
    </row>
    <row r="271" spans="1:38">
      <c r="A271" s="1" t="s">
        <v>103</v>
      </c>
      <c r="B271" s="25">
        <v>43082</v>
      </c>
      <c r="C271" s="25">
        <v>43040</v>
      </c>
      <c r="D271" s="25">
        <v>43100</v>
      </c>
      <c r="E271" s="1" t="s">
        <v>67</v>
      </c>
      <c r="F271" s="1" t="s">
        <v>104</v>
      </c>
      <c r="H271" s="1" t="s">
        <v>120</v>
      </c>
      <c r="L271" s="1" t="s">
        <v>126</v>
      </c>
      <c r="Q271" s="31">
        <v>3778</v>
      </c>
      <c r="T271" s="1">
        <v>2</v>
      </c>
      <c r="U271" s="28">
        <f t="shared" si="18"/>
        <v>5.369127516778523E-4</v>
      </c>
      <c r="AB271" s="31">
        <v>3778</v>
      </c>
      <c r="AF271" s="31">
        <v>3725</v>
      </c>
      <c r="AG271" s="28">
        <f t="shared" si="16"/>
        <v>0.98597141344626782</v>
      </c>
      <c r="AI271" s="26">
        <v>27.05</v>
      </c>
      <c r="AL271" s="26">
        <f t="shared" si="17"/>
        <v>100.76125</v>
      </c>
    </row>
    <row r="272" spans="1:38">
      <c r="A272" s="1" t="s">
        <v>103</v>
      </c>
      <c r="B272" s="25">
        <v>43083</v>
      </c>
      <c r="C272" s="25">
        <v>43040</v>
      </c>
      <c r="D272" s="25">
        <v>43100</v>
      </c>
      <c r="E272" s="1" t="s">
        <v>67</v>
      </c>
      <c r="F272" s="1" t="s">
        <v>104</v>
      </c>
      <c r="H272" s="1" t="s">
        <v>120</v>
      </c>
      <c r="L272" s="1" t="s">
        <v>126</v>
      </c>
      <c r="Q272" s="31">
        <v>2501</v>
      </c>
      <c r="T272" s="1">
        <v>1</v>
      </c>
      <c r="U272" s="28">
        <f t="shared" si="18"/>
        <v>4.0650406504065041E-4</v>
      </c>
      <c r="AB272" s="31">
        <v>2501</v>
      </c>
      <c r="AF272" s="31">
        <v>2460</v>
      </c>
      <c r="AG272" s="28">
        <f t="shared" si="16"/>
        <v>0.98360655737704916</v>
      </c>
      <c r="AI272" s="26">
        <v>27.05</v>
      </c>
      <c r="AL272" s="26">
        <f t="shared" si="17"/>
        <v>66.543000000000006</v>
      </c>
    </row>
    <row r="273" spans="1:38">
      <c r="A273" s="1" t="s">
        <v>103</v>
      </c>
      <c r="B273" s="25">
        <v>43084</v>
      </c>
      <c r="C273" s="25">
        <v>43040</v>
      </c>
      <c r="D273" s="25">
        <v>43100</v>
      </c>
      <c r="E273" s="1" t="s">
        <v>67</v>
      </c>
      <c r="F273" s="1" t="s">
        <v>104</v>
      </c>
      <c r="H273" s="1" t="s">
        <v>120</v>
      </c>
      <c r="L273" s="1" t="s">
        <v>126</v>
      </c>
      <c r="Q273" s="31">
        <v>3704</v>
      </c>
      <c r="T273" s="1">
        <v>2</v>
      </c>
      <c r="U273" s="28">
        <f t="shared" si="18"/>
        <v>5.461496450027307E-4</v>
      </c>
      <c r="AB273" s="31">
        <v>3704</v>
      </c>
      <c r="AF273" s="31">
        <v>3662</v>
      </c>
      <c r="AG273" s="28">
        <f t="shared" si="16"/>
        <v>0.98866090712742982</v>
      </c>
      <c r="AI273" s="26">
        <v>27.05</v>
      </c>
      <c r="AL273" s="26">
        <f t="shared" si="17"/>
        <v>99.057100000000005</v>
      </c>
    </row>
    <row r="274" spans="1:38">
      <c r="A274" s="1" t="s">
        <v>103</v>
      </c>
      <c r="B274" s="25">
        <v>43085</v>
      </c>
      <c r="C274" s="25">
        <v>43040</v>
      </c>
      <c r="D274" s="25">
        <v>43100</v>
      </c>
      <c r="E274" s="1" t="s">
        <v>67</v>
      </c>
      <c r="F274" s="1" t="s">
        <v>104</v>
      </c>
      <c r="H274" s="1" t="s">
        <v>120</v>
      </c>
      <c r="L274" s="1" t="s">
        <v>126</v>
      </c>
      <c r="Q274" s="31">
        <v>4040</v>
      </c>
      <c r="T274" s="1">
        <v>0</v>
      </c>
      <c r="U274" s="28">
        <f t="shared" si="18"/>
        <v>0</v>
      </c>
      <c r="AB274" s="31">
        <v>4040</v>
      </c>
      <c r="AF274" s="31">
        <v>3986</v>
      </c>
      <c r="AG274" s="28">
        <f t="shared" si="16"/>
        <v>0.98663366336633662</v>
      </c>
      <c r="AI274" s="26">
        <v>27.05</v>
      </c>
      <c r="AL274" s="26">
        <f t="shared" si="17"/>
        <v>107.82130000000001</v>
      </c>
    </row>
    <row r="275" spans="1:38">
      <c r="A275" s="1" t="s">
        <v>103</v>
      </c>
      <c r="B275" s="25">
        <v>43086</v>
      </c>
      <c r="C275" s="25">
        <v>43040</v>
      </c>
      <c r="D275" s="25">
        <v>43100</v>
      </c>
      <c r="E275" s="1" t="s">
        <v>67</v>
      </c>
      <c r="F275" s="1" t="s">
        <v>104</v>
      </c>
      <c r="H275" s="1" t="s">
        <v>120</v>
      </c>
      <c r="L275" s="1" t="s">
        <v>126</v>
      </c>
      <c r="Q275" s="31">
        <v>4153</v>
      </c>
      <c r="T275" s="1">
        <v>1</v>
      </c>
      <c r="U275" s="28">
        <f t="shared" si="18"/>
        <v>2.4449877750611245E-4</v>
      </c>
      <c r="AB275" s="31">
        <v>4153</v>
      </c>
      <c r="AF275" s="31">
        <v>4090</v>
      </c>
      <c r="AG275" s="28">
        <f t="shared" si="16"/>
        <v>0.98483024319768842</v>
      </c>
      <c r="AI275" s="26">
        <v>27.05</v>
      </c>
      <c r="AL275" s="26">
        <f t="shared" si="17"/>
        <v>110.6345</v>
      </c>
    </row>
    <row r="276" spans="1:38">
      <c r="A276" s="1" t="s">
        <v>103</v>
      </c>
      <c r="B276" s="25">
        <v>43080</v>
      </c>
      <c r="C276" s="25">
        <v>43040</v>
      </c>
      <c r="D276" s="25">
        <v>43100</v>
      </c>
      <c r="E276" s="1" t="s">
        <v>67</v>
      </c>
      <c r="F276" s="1" t="s">
        <v>104</v>
      </c>
      <c r="H276" s="1" t="s">
        <v>121</v>
      </c>
      <c r="L276" s="1" t="s">
        <v>127</v>
      </c>
      <c r="Q276" s="31">
        <v>3832</v>
      </c>
      <c r="T276" s="1">
        <v>1</v>
      </c>
      <c r="U276" s="28">
        <f t="shared" si="18"/>
        <v>2.636435539151068E-4</v>
      </c>
      <c r="AB276" s="31">
        <v>3832</v>
      </c>
      <c r="AF276" s="31">
        <v>3793</v>
      </c>
      <c r="AG276" s="28">
        <f t="shared" si="16"/>
        <v>0.9898225469728601</v>
      </c>
      <c r="AI276" s="26">
        <v>27.05</v>
      </c>
      <c r="AL276" s="26">
        <f t="shared" si="17"/>
        <v>102.60065</v>
      </c>
    </row>
    <row r="277" spans="1:38">
      <c r="A277" s="1" t="s">
        <v>103</v>
      </c>
      <c r="B277" s="25">
        <v>43081</v>
      </c>
      <c r="C277" s="25">
        <v>43040</v>
      </c>
      <c r="D277" s="25">
        <v>43100</v>
      </c>
      <c r="E277" s="1" t="s">
        <v>67</v>
      </c>
      <c r="F277" s="1" t="s">
        <v>104</v>
      </c>
      <c r="H277" s="1" t="s">
        <v>121</v>
      </c>
      <c r="L277" s="1" t="s">
        <v>127</v>
      </c>
      <c r="Q277" s="31">
        <v>7396</v>
      </c>
      <c r="T277" s="1">
        <v>4</v>
      </c>
      <c r="U277" s="28">
        <f t="shared" si="18"/>
        <v>5.4600054600054604E-4</v>
      </c>
      <c r="AB277" s="31">
        <v>7396</v>
      </c>
      <c r="AF277" s="31">
        <v>7326</v>
      </c>
      <c r="AG277" s="28">
        <f t="shared" si="16"/>
        <v>0.99053542455381283</v>
      </c>
      <c r="AI277" s="26">
        <v>27.05</v>
      </c>
      <c r="AL277" s="26">
        <f t="shared" si="17"/>
        <v>198.16830000000002</v>
      </c>
    </row>
    <row r="278" spans="1:38">
      <c r="A278" s="1" t="s">
        <v>103</v>
      </c>
      <c r="B278" s="25">
        <v>43082</v>
      </c>
      <c r="C278" s="25">
        <v>43040</v>
      </c>
      <c r="D278" s="25">
        <v>43100</v>
      </c>
      <c r="E278" s="1" t="s">
        <v>67</v>
      </c>
      <c r="F278" s="1" t="s">
        <v>104</v>
      </c>
      <c r="H278" s="1" t="s">
        <v>121</v>
      </c>
      <c r="L278" s="1" t="s">
        <v>127</v>
      </c>
      <c r="Q278" s="31">
        <v>3722</v>
      </c>
      <c r="T278" s="1">
        <v>3</v>
      </c>
      <c r="U278" s="28">
        <f t="shared" si="18"/>
        <v>8.1654872074033748E-4</v>
      </c>
      <c r="AB278" s="31">
        <v>3722</v>
      </c>
      <c r="AF278" s="31">
        <v>3674</v>
      </c>
      <c r="AG278" s="28">
        <f t="shared" si="16"/>
        <v>0.98710370768404088</v>
      </c>
      <c r="AI278" s="26">
        <v>27.05</v>
      </c>
      <c r="AL278" s="26">
        <f t="shared" si="17"/>
        <v>99.381699999999995</v>
      </c>
    </row>
    <row r="279" spans="1:38">
      <c r="A279" s="1" t="s">
        <v>103</v>
      </c>
      <c r="B279" s="25">
        <v>43083</v>
      </c>
      <c r="C279" s="25">
        <v>43040</v>
      </c>
      <c r="D279" s="25">
        <v>43100</v>
      </c>
      <c r="E279" s="1" t="s">
        <v>67</v>
      </c>
      <c r="F279" s="1" t="s">
        <v>104</v>
      </c>
      <c r="H279" s="1" t="s">
        <v>121</v>
      </c>
      <c r="L279" s="1" t="s">
        <v>127</v>
      </c>
      <c r="Q279" s="31">
        <v>2480</v>
      </c>
      <c r="T279" s="1">
        <v>1</v>
      </c>
      <c r="U279" s="28">
        <f t="shared" si="18"/>
        <v>4.1017227235438887E-4</v>
      </c>
      <c r="AB279" s="31">
        <v>2480</v>
      </c>
      <c r="AF279" s="31">
        <v>2438</v>
      </c>
      <c r="AG279" s="28">
        <f t="shared" si="16"/>
        <v>0.98306451612903223</v>
      </c>
      <c r="AI279" s="26">
        <v>27.05</v>
      </c>
      <c r="AL279" s="26">
        <f t="shared" si="17"/>
        <v>65.947900000000004</v>
      </c>
    </row>
    <row r="280" spans="1:38">
      <c r="A280" s="1" t="s">
        <v>103</v>
      </c>
      <c r="B280" s="25">
        <v>43084</v>
      </c>
      <c r="C280" s="25">
        <v>43040</v>
      </c>
      <c r="D280" s="25">
        <v>43100</v>
      </c>
      <c r="E280" s="1" t="s">
        <v>67</v>
      </c>
      <c r="F280" s="1" t="s">
        <v>104</v>
      </c>
      <c r="H280" s="1" t="s">
        <v>121</v>
      </c>
      <c r="L280" s="1" t="s">
        <v>127</v>
      </c>
      <c r="Q280" s="31">
        <v>3695</v>
      </c>
      <c r="T280" s="1">
        <v>4</v>
      </c>
      <c r="U280" s="28">
        <f t="shared" si="18"/>
        <v>1.095890410958904E-3</v>
      </c>
      <c r="AB280" s="31">
        <v>3695</v>
      </c>
      <c r="AF280" s="31">
        <v>3650</v>
      </c>
      <c r="AG280" s="28">
        <f t="shared" si="16"/>
        <v>0.98782138024357236</v>
      </c>
      <c r="AI280" s="26">
        <v>27.05</v>
      </c>
      <c r="AL280" s="26">
        <f t="shared" si="17"/>
        <v>98.732500000000002</v>
      </c>
    </row>
    <row r="281" spans="1:38">
      <c r="A281" s="1" t="s">
        <v>103</v>
      </c>
      <c r="B281" s="25">
        <v>43085</v>
      </c>
      <c r="C281" s="25">
        <v>43040</v>
      </c>
      <c r="D281" s="25">
        <v>43100</v>
      </c>
      <c r="E281" s="1" t="s">
        <v>67</v>
      </c>
      <c r="F281" s="1" t="s">
        <v>104</v>
      </c>
      <c r="H281" s="1" t="s">
        <v>121</v>
      </c>
      <c r="L281" s="1" t="s">
        <v>127</v>
      </c>
      <c r="Q281" s="31">
        <v>3975</v>
      </c>
      <c r="T281" s="1">
        <v>3</v>
      </c>
      <c r="U281" s="28">
        <f t="shared" si="18"/>
        <v>7.641365257259297E-4</v>
      </c>
      <c r="AB281" s="31">
        <v>3975</v>
      </c>
      <c r="AF281" s="31">
        <v>3926</v>
      </c>
      <c r="AG281" s="28">
        <f t="shared" si="16"/>
        <v>0.98767295597484273</v>
      </c>
      <c r="AI281" s="26">
        <v>27.05</v>
      </c>
      <c r="AL281" s="26">
        <f t="shared" si="17"/>
        <v>106.1983</v>
      </c>
    </row>
    <row r="282" spans="1:38">
      <c r="A282" s="1" t="s">
        <v>103</v>
      </c>
      <c r="B282" s="25">
        <v>43086</v>
      </c>
      <c r="C282" s="25">
        <v>43040</v>
      </c>
      <c r="D282" s="25">
        <v>43100</v>
      </c>
      <c r="E282" s="1" t="s">
        <v>67</v>
      </c>
      <c r="F282" s="1" t="s">
        <v>104</v>
      </c>
      <c r="H282" s="1" t="s">
        <v>121</v>
      </c>
      <c r="L282" s="1" t="s">
        <v>127</v>
      </c>
      <c r="Q282" s="31">
        <v>4042</v>
      </c>
      <c r="T282" s="1">
        <v>1</v>
      </c>
      <c r="U282" s="28">
        <f t="shared" si="18"/>
        <v>2.4987506246876561E-4</v>
      </c>
      <c r="AB282" s="31">
        <v>4042</v>
      </c>
      <c r="AF282" s="31">
        <v>4002</v>
      </c>
      <c r="AG282" s="28">
        <f t="shared" si="16"/>
        <v>0.99010390895596234</v>
      </c>
      <c r="AI282" s="26">
        <v>27.05</v>
      </c>
      <c r="AL282" s="26">
        <f t="shared" si="17"/>
        <v>108.25410000000001</v>
      </c>
    </row>
    <row r="283" spans="1:38">
      <c r="A283" s="1" t="s">
        <v>103</v>
      </c>
      <c r="B283" s="25">
        <v>43087</v>
      </c>
      <c r="C283" s="25">
        <v>43040</v>
      </c>
      <c r="D283" s="25">
        <v>43100</v>
      </c>
      <c r="E283" s="1" t="s">
        <v>67</v>
      </c>
      <c r="F283" s="1" t="s">
        <v>104</v>
      </c>
      <c r="H283" s="1" t="s">
        <v>116</v>
      </c>
      <c r="L283" s="1" t="s">
        <v>122</v>
      </c>
      <c r="Q283" s="31">
        <v>3863</v>
      </c>
      <c r="T283" s="1">
        <v>1</v>
      </c>
      <c r="U283" s="28">
        <f t="shared" si="18"/>
        <v>2.615746795710175E-4</v>
      </c>
      <c r="AB283" s="31">
        <v>3863</v>
      </c>
      <c r="AF283" s="31">
        <v>3823</v>
      </c>
      <c r="AG283" s="28">
        <f t="shared" si="16"/>
        <v>0.98964535335231685</v>
      </c>
      <c r="AI283" s="26">
        <v>27.05</v>
      </c>
      <c r="AL283" s="26">
        <f t="shared" si="17"/>
        <v>103.41215000000001</v>
      </c>
    </row>
    <row r="284" spans="1:38">
      <c r="A284" s="1" t="s">
        <v>103</v>
      </c>
      <c r="B284" s="25">
        <v>43088</v>
      </c>
      <c r="C284" s="25">
        <v>43040</v>
      </c>
      <c r="D284" s="25">
        <v>43100</v>
      </c>
      <c r="E284" s="1" t="s">
        <v>67</v>
      </c>
      <c r="F284" s="1" t="s">
        <v>104</v>
      </c>
      <c r="H284" s="1" t="s">
        <v>116</v>
      </c>
      <c r="L284" s="1" t="s">
        <v>122</v>
      </c>
      <c r="Q284" s="31">
        <v>3932</v>
      </c>
      <c r="T284" s="1">
        <v>3</v>
      </c>
      <c r="U284" s="28">
        <f t="shared" si="18"/>
        <v>7.7439339184305622E-4</v>
      </c>
      <c r="AB284" s="31">
        <v>3932</v>
      </c>
      <c r="AF284" s="31">
        <v>3874</v>
      </c>
      <c r="AG284" s="28">
        <f t="shared" si="16"/>
        <v>0.98524923702950151</v>
      </c>
      <c r="AI284" s="26">
        <v>27.05</v>
      </c>
      <c r="AL284" s="26">
        <f t="shared" si="17"/>
        <v>104.79169999999999</v>
      </c>
    </row>
    <row r="285" spans="1:38">
      <c r="A285" s="1" t="s">
        <v>103</v>
      </c>
      <c r="B285" s="25">
        <v>43089</v>
      </c>
      <c r="C285" s="25">
        <v>43040</v>
      </c>
      <c r="D285" s="25">
        <v>43100</v>
      </c>
      <c r="E285" s="1" t="s">
        <v>67</v>
      </c>
      <c r="F285" s="1" t="s">
        <v>104</v>
      </c>
      <c r="H285" s="1" t="s">
        <v>116</v>
      </c>
      <c r="L285" s="1" t="s">
        <v>122</v>
      </c>
      <c r="Q285" s="31">
        <v>2954</v>
      </c>
      <c r="T285" s="1">
        <v>2</v>
      </c>
      <c r="U285" s="28">
        <f t="shared" si="18"/>
        <v>6.8212824010914052E-4</v>
      </c>
      <c r="AB285" s="31">
        <v>2954</v>
      </c>
      <c r="AF285" s="31">
        <v>2932</v>
      </c>
      <c r="AG285" s="28">
        <f t="shared" ref="AG285:AG348" si="19">AF285/Q285</f>
        <v>0.99255247122545698</v>
      </c>
      <c r="AI285" s="26">
        <v>27.05</v>
      </c>
      <c r="AL285" s="26">
        <f t="shared" ref="AL285:AL348" si="20">AF285*AI285/1000</f>
        <v>79.310600000000008</v>
      </c>
    </row>
    <row r="286" spans="1:38">
      <c r="A286" s="1" t="s">
        <v>103</v>
      </c>
      <c r="B286" s="25">
        <v>43090</v>
      </c>
      <c r="C286" s="25">
        <v>43040</v>
      </c>
      <c r="D286" s="25">
        <v>43100</v>
      </c>
      <c r="E286" s="1" t="s">
        <v>67</v>
      </c>
      <c r="F286" s="1" t="s">
        <v>104</v>
      </c>
      <c r="H286" s="1" t="s">
        <v>116</v>
      </c>
      <c r="L286" s="1" t="s">
        <v>122</v>
      </c>
      <c r="Q286" s="31">
        <v>1918</v>
      </c>
      <c r="T286" s="1">
        <v>2</v>
      </c>
      <c r="U286" s="28">
        <f t="shared" si="18"/>
        <v>1.053740779768177E-3</v>
      </c>
      <c r="AB286" s="31">
        <v>1918</v>
      </c>
      <c r="AF286" s="31">
        <v>1898</v>
      </c>
      <c r="AG286" s="28">
        <f t="shared" si="19"/>
        <v>0.98957247132429615</v>
      </c>
      <c r="AI286" s="26">
        <v>27.05</v>
      </c>
      <c r="AL286" s="26">
        <f t="shared" si="20"/>
        <v>51.340900000000005</v>
      </c>
    </row>
    <row r="287" spans="1:38">
      <c r="A287" s="1" t="s">
        <v>103</v>
      </c>
      <c r="B287" s="25">
        <v>43091</v>
      </c>
      <c r="C287" s="25">
        <v>43040</v>
      </c>
      <c r="D287" s="25">
        <v>43100</v>
      </c>
      <c r="E287" s="1" t="s">
        <v>67</v>
      </c>
      <c r="F287" s="1" t="s">
        <v>104</v>
      </c>
      <c r="H287" s="1" t="s">
        <v>116</v>
      </c>
      <c r="L287" s="1" t="s">
        <v>122</v>
      </c>
      <c r="Q287" s="31">
        <v>1956</v>
      </c>
      <c r="T287" s="1">
        <v>1</v>
      </c>
      <c r="U287" s="28">
        <f t="shared" si="18"/>
        <v>5.1921079958463135E-4</v>
      </c>
      <c r="AB287" s="31">
        <v>1956</v>
      </c>
      <c r="AF287" s="31">
        <v>1926</v>
      </c>
      <c r="AG287" s="28">
        <f t="shared" si="19"/>
        <v>0.98466257668711654</v>
      </c>
      <c r="AI287" s="26">
        <v>27.05</v>
      </c>
      <c r="AL287" s="26">
        <f t="shared" si="20"/>
        <v>52.098300000000002</v>
      </c>
    </row>
    <row r="288" spans="1:38">
      <c r="A288" s="1" t="s">
        <v>103</v>
      </c>
      <c r="B288" s="25">
        <v>43092</v>
      </c>
      <c r="C288" s="25">
        <v>43040</v>
      </c>
      <c r="D288" s="25">
        <v>43100</v>
      </c>
      <c r="E288" s="1" t="s">
        <v>67</v>
      </c>
      <c r="F288" s="1" t="s">
        <v>104</v>
      </c>
      <c r="H288" s="1" t="s">
        <v>116</v>
      </c>
      <c r="L288" s="1" t="s">
        <v>122</v>
      </c>
      <c r="Q288" s="31">
        <v>2087</v>
      </c>
      <c r="T288" s="1">
        <v>2</v>
      </c>
      <c r="U288" s="28">
        <f t="shared" si="18"/>
        <v>9.6993210475266732E-4</v>
      </c>
      <c r="AB288" s="31">
        <v>2087</v>
      </c>
      <c r="AF288" s="31">
        <v>2062</v>
      </c>
      <c r="AG288" s="28">
        <f t="shared" si="19"/>
        <v>0.98802108289410639</v>
      </c>
      <c r="AI288" s="26">
        <v>27.05</v>
      </c>
      <c r="AL288" s="26">
        <f t="shared" si="20"/>
        <v>55.777099999999997</v>
      </c>
    </row>
    <row r="289" spans="1:38">
      <c r="A289" s="1" t="s">
        <v>103</v>
      </c>
      <c r="B289" s="25">
        <v>43093</v>
      </c>
      <c r="C289" s="25">
        <v>43040</v>
      </c>
      <c r="D289" s="25">
        <v>43100</v>
      </c>
      <c r="E289" s="1" t="s">
        <v>67</v>
      </c>
      <c r="F289" s="1" t="s">
        <v>104</v>
      </c>
      <c r="H289" s="1" t="s">
        <v>116</v>
      </c>
      <c r="L289" s="1" t="s">
        <v>122</v>
      </c>
      <c r="Q289" s="31">
        <v>2545</v>
      </c>
      <c r="T289" s="1">
        <v>3</v>
      </c>
      <c r="U289" s="28">
        <f t="shared" si="18"/>
        <v>1.199040767386091E-3</v>
      </c>
      <c r="AB289" s="31">
        <v>2545</v>
      </c>
      <c r="AF289" s="31">
        <v>2502</v>
      </c>
      <c r="AG289" s="28">
        <f t="shared" si="19"/>
        <v>0.98310412573673867</v>
      </c>
      <c r="AI289" s="26">
        <v>27.05</v>
      </c>
      <c r="AL289" s="26">
        <f t="shared" si="20"/>
        <v>67.679100000000005</v>
      </c>
    </row>
    <row r="290" spans="1:38">
      <c r="A290" s="1" t="s">
        <v>103</v>
      </c>
      <c r="B290" s="25">
        <v>43087</v>
      </c>
      <c r="C290" s="25">
        <v>43040</v>
      </c>
      <c r="D290" s="25">
        <v>43100</v>
      </c>
      <c r="E290" s="1" t="s">
        <v>67</v>
      </c>
      <c r="F290" s="1" t="s">
        <v>104</v>
      </c>
      <c r="H290" s="1" t="s">
        <v>117</v>
      </c>
      <c r="L290" s="1" t="s">
        <v>123</v>
      </c>
      <c r="Q290" s="31">
        <v>3862</v>
      </c>
      <c r="T290" s="1">
        <v>2</v>
      </c>
      <c r="U290" s="28">
        <f t="shared" si="18"/>
        <v>5.23149359142035E-4</v>
      </c>
      <c r="AB290" s="31">
        <v>3862</v>
      </c>
      <c r="AF290" s="31">
        <v>3823</v>
      </c>
      <c r="AG290" s="28">
        <f t="shared" si="19"/>
        <v>0.98990160538581051</v>
      </c>
      <c r="AI290" s="26">
        <v>27.05</v>
      </c>
      <c r="AL290" s="26">
        <f t="shared" si="20"/>
        <v>103.41215000000001</v>
      </c>
    </row>
    <row r="291" spans="1:38">
      <c r="A291" s="1" t="s">
        <v>103</v>
      </c>
      <c r="B291" s="25">
        <v>43088</v>
      </c>
      <c r="C291" s="25">
        <v>43040</v>
      </c>
      <c r="D291" s="25">
        <v>43100</v>
      </c>
      <c r="E291" s="1" t="s">
        <v>67</v>
      </c>
      <c r="F291" s="1" t="s">
        <v>104</v>
      </c>
      <c r="H291" s="1" t="s">
        <v>117</v>
      </c>
      <c r="L291" s="1" t="s">
        <v>123</v>
      </c>
      <c r="Q291" s="31">
        <v>4009</v>
      </c>
      <c r="T291" s="1">
        <v>2</v>
      </c>
      <c r="U291" s="28">
        <f t="shared" si="18"/>
        <v>5.0454086781029264E-4</v>
      </c>
      <c r="AB291" s="31">
        <v>4009</v>
      </c>
      <c r="AF291" s="31">
        <v>3964</v>
      </c>
      <c r="AG291" s="28">
        <f t="shared" si="19"/>
        <v>0.9887752556747319</v>
      </c>
      <c r="AI291" s="26">
        <v>27.05</v>
      </c>
      <c r="AL291" s="26">
        <f t="shared" si="20"/>
        <v>107.22619999999999</v>
      </c>
    </row>
    <row r="292" spans="1:38">
      <c r="A292" s="1" t="s">
        <v>103</v>
      </c>
      <c r="B292" s="25">
        <v>43089</v>
      </c>
      <c r="C292" s="25">
        <v>43040</v>
      </c>
      <c r="D292" s="25">
        <v>43100</v>
      </c>
      <c r="E292" s="1" t="s">
        <v>67</v>
      </c>
      <c r="F292" s="1" t="s">
        <v>104</v>
      </c>
      <c r="H292" s="1" t="s">
        <v>117</v>
      </c>
      <c r="L292" s="1" t="s">
        <v>123</v>
      </c>
      <c r="Q292" s="31">
        <v>2904</v>
      </c>
      <c r="T292" s="1">
        <v>2</v>
      </c>
      <c r="U292" s="28">
        <f t="shared" si="18"/>
        <v>6.9468565474122956E-4</v>
      </c>
      <c r="AB292" s="31">
        <v>2904</v>
      </c>
      <c r="AF292" s="31">
        <v>2879</v>
      </c>
      <c r="AG292" s="28">
        <f t="shared" si="19"/>
        <v>0.99139118457300279</v>
      </c>
      <c r="AI292" s="26">
        <v>27.05</v>
      </c>
      <c r="AL292" s="26">
        <f t="shared" si="20"/>
        <v>77.876949999999994</v>
      </c>
    </row>
    <row r="293" spans="1:38">
      <c r="A293" s="1" t="s">
        <v>103</v>
      </c>
      <c r="B293" s="25">
        <v>43090</v>
      </c>
      <c r="C293" s="25">
        <v>43040</v>
      </c>
      <c r="D293" s="25">
        <v>43100</v>
      </c>
      <c r="E293" s="1" t="s">
        <v>67</v>
      </c>
      <c r="F293" s="1" t="s">
        <v>104</v>
      </c>
      <c r="H293" s="1" t="s">
        <v>117</v>
      </c>
      <c r="L293" s="1" t="s">
        <v>123</v>
      </c>
      <c r="Q293" s="31">
        <v>1894</v>
      </c>
      <c r="T293" s="1">
        <v>2</v>
      </c>
      <c r="U293" s="28">
        <f t="shared" si="18"/>
        <v>1.0723860589812334E-3</v>
      </c>
      <c r="AB293" s="31">
        <v>1894</v>
      </c>
      <c r="AF293" s="31">
        <v>1865</v>
      </c>
      <c r="AG293" s="28">
        <f t="shared" si="19"/>
        <v>0.98468848996832103</v>
      </c>
      <c r="AI293" s="26">
        <v>27.05</v>
      </c>
      <c r="AL293" s="26">
        <f t="shared" si="20"/>
        <v>50.448250000000002</v>
      </c>
    </row>
    <row r="294" spans="1:38">
      <c r="A294" s="1" t="s">
        <v>103</v>
      </c>
      <c r="B294" s="25">
        <v>43091</v>
      </c>
      <c r="C294" s="25">
        <v>43040</v>
      </c>
      <c r="D294" s="25">
        <v>43100</v>
      </c>
      <c r="E294" s="1" t="s">
        <v>67</v>
      </c>
      <c r="F294" s="1" t="s">
        <v>104</v>
      </c>
      <c r="H294" s="1" t="s">
        <v>117</v>
      </c>
      <c r="L294" s="1" t="s">
        <v>123</v>
      </c>
      <c r="Q294" s="31">
        <v>1932</v>
      </c>
      <c r="T294" s="1">
        <v>3</v>
      </c>
      <c r="U294" s="28">
        <f t="shared" si="18"/>
        <v>1.5657620041753654E-3</v>
      </c>
      <c r="AB294" s="31">
        <v>1932</v>
      </c>
      <c r="AF294" s="31">
        <v>1916</v>
      </c>
      <c r="AG294" s="28">
        <f t="shared" si="19"/>
        <v>0.99171842650103514</v>
      </c>
      <c r="AI294" s="26">
        <v>27.05</v>
      </c>
      <c r="AL294" s="26">
        <f t="shared" si="20"/>
        <v>51.827800000000003</v>
      </c>
    </row>
    <row r="295" spans="1:38">
      <c r="A295" s="1" t="s">
        <v>103</v>
      </c>
      <c r="B295" s="25">
        <v>43092</v>
      </c>
      <c r="C295" s="25">
        <v>43040</v>
      </c>
      <c r="D295" s="25">
        <v>43100</v>
      </c>
      <c r="E295" s="1" t="s">
        <v>67</v>
      </c>
      <c r="F295" s="1" t="s">
        <v>104</v>
      </c>
      <c r="H295" s="1" t="s">
        <v>117</v>
      </c>
      <c r="L295" s="1" t="s">
        <v>123</v>
      </c>
      <c r="Q295" s="31">
        <v>2073</v>
      </c>
      <c r="T295" s="1">
        <v>1</v>
      </c>
      <c r="U295" s="28">
        <f t="shared" si="18"/>
        <v>4.8614487117160912E-4</v>
      </c>
      <c r="AB295" s="31">
        <v>2073</v>
      </c>
      <c r="AF295" s="31">
        <v>2057</v>
      </c>
      <c r="AG295" s="28">
        <f t="shared" si="19"/>
        <v>0.99228171731789672</v>
      </c>
      <c r="AI295" s="26">
        <v>27.05</v>
      </c>
      <c r="AL295" s="26">
        <f t="shared" si="20"/>
        <v>55.641849999999998</v>
      </c>
    </row>
    <row r="296" spans="1:38">
      <c r="A296" s="1" t="s">
        <v>103</v>
      </c>
      <c r="B296" s="25">
        <v>43093</v>
      </c>
      <c r="C296" s="25">
        <v>43040</v>
      </c>
      <c r="D296" s="25">
        <v>43100</v>
      </c>
      <c r="E296" s="1" t="s">
        <v>67</v>
      </c>
      <c r="F296" s="1" t="s">
        <v>104</v>
      </c>
      <c r="H296" s="1" t="s">
        <v>117</v>
      </c>
      <c r="L296" s="1" t="s">
        <v>123</v>
      </c>
      <c r="Q296" s="31">
        <v>2600</v>
      </c>
      <c r="T296" s="1">
        <v>0</v>
      </c>
      <c r="U296" s="28">
        <f t="shared" si="18"/>
        <v>0</v>
      </c>
      <c r="AB296" s="31">
        <v>2600</v>
      </c>
      <c r="AF296" s="31">
        <v>2552</v>
      </c>
      <c r="AG296" s="28">
        <f t="shared" si="19"/>
        <v>0.98153846153846158</v>
      </c>
      <c r="AI296" s="26">
        <v>27.05</v>
      </c>
      <c r="AL296" s="26">
        <f t="shared" si="20"/>
        <v>69.031600000000012</v>
      </c>
    </row>
    <row r="297" spans="1:38">
      <c r="A297" s="1" t="s">
        <v>103</v>
      </c>
      <c r="B297" s="25">
        <v>43087</v>
      </c>
      <c r="C297" s="25">
        <v>43040</v>
      </c>
      <c r="D297" s="25">
        <v>43100</v>
      </c>
      <c r="E297" s="1" t="s">
        <v>67</v>
      </c>
      <c r="F297" s="1" t="s">
        <v>104</v>
      </c>
      <c r="H297" s="1" t="s">
        <v>118</v>
      </c>
      <c r="L297" s="1" t="s">
        <v>124</v>
      </c>
      <c r="Q297" s="31">
        <v>4012</v>
      </c>
      <c r="T297" s="1">
        <v>1</v>
      </c>
      <c r="U297" s="28">
        <f t="shared" si="18"/>
        <v>2.5265285497726126E-4</v>
      </c>
      <c r="AB297" s="31">
        <v>4012</v>
      </c>
      <c r="AF297" s="31">
        <v>3958</v>
      </c>
      <c r="AG297" s="28">
        <f t="shared" si="19"/>
        <v>0.98654037886340973</v>
      </c>
      <c r="AI297" s="26">
        <v>27.05</v>
      </c>
      <c r="AL297" s="26">
        <f t="shared" si="20"/>
        <v>107.0639</v>
      </c>
    </row>
    <row r="298" spans="1:38">
      <c r="A298" s="1" t="s">
        <v>103</v>
      </c>
      <c r="B298" s="25">
        <v>43088</v>
      </c>
      <c r="C298" s="25">
        <v>43040</v>
      </c>
      <c r="D298" s="25">
        <v>43100</v>
      </c>
      <c r="E298" s="1" t="s">
        <v>67</v>
      </c>
      <c r="F298" s="1" t="s">
        <v>104</v>
      </c>
      <c r="H298" s="1" t="s">
        <v>118</v>
      </c>
      <c r="L298" s="1" t="s">
        <v>124</v>
      </c>
      <c r="Q298" s="31">
        <v>3773</v>
      </c>
      <c r="T298" s="1">
        <v>1</v>
      </c>
      <c r="U298" s="28">
        <f t="shared" si="18"/>
        <v>2.6838432635534085E-4</v>
      </c>
      <c r="AB298" s="31">
        <v>3773</v>
      </c>
      <c r="AF298" s="31">
        <v>3726</v>
      </c>
      <c r="AG298" s="28">
        <f t="shared" si="19"/>
        <v>0.98754306917572221</v>
      </c>
      <c r="AI298" s="26">
        <v>27.05</v>
      </c>
      <c r="AL298" s="26">
        <f t="shared" si="20"/>
        <v>100.78830000000001</v>
      </c>
    </row>
    <row r="299" spans="1:38">
      <c r="A299" s="1" t="s">
        <v>103</v>
      </c>
      <c r="B299" s="25">
        <v>43089</v>
      </c>
      <c r="C299" s="25">
        <v>43040</v>
      </c>
      <c r="D299" s="25">
        <v>43100</v>
      </c>
      <c r="E299" s="1" t="s">
        <v>67</v>
      </c>
      <c r="F299" s="1" t="s">
        <v>104</v>
      </c>
      <c r="H299" s="1" t="s">
        <v>118</v>
      </c>
      <c r="L299" s="1" t="s">
        <v>124</v>
      </c>
      <c r="Q299" s="31">
        <v>2960</v>
      </c>
      <c r="T299" s="1">
        <v>2</v>
      </c>
      <c r="U299" s="28">
        <f t="shared" si="18"/>
        <v>6.814310051107325E-4</v>
      </c>
      <c r="AB299" s="31">
        <v>2960</v>
      </c>
      <c r="AF299" s="31">
        <v>2935</v>
      </c>
      <c r="AG299" s="28">
        <f t="shared" si="19"/>
        <v>0.99155405405405406</v>
      </c>
      <c r="AI299" s="26">
        <v>27.05</v>
      </c>
      <c r="AL299" s="26">
        <f t="shared" si="20"/>
        <v>79.391750000000002</v>
      </c>
    </row>
    <row r="300" spans="1:38">
      <c r="A300" s="1" t="s">
        <v>103</v>
      </c>
      <c r="B300" s="25">
        <v>43090</v>
      </c>
      <c r="C300" s="25">
        <v>43040</v>
      </c>
      <c r="D300" s="25">
        <v>43100</v>
      </c>
      <c r="E300" s="1" t="s">
        <v>67</v>
      </c>
      <c r="F300" s="1" t="s">
        <v>104</v>
      </c>
      <c r="H300" s="1" t="s">
        <v>118</v>
      </c>
      <c r="L300" s="1" t="s">
        <v>124</v>
      </c>
      <c r="Q300" s="31">
        <v>1939</v>
      </c>
      <c r="T300" s="1">
        <v>1</v>
      </c>
      <c r="U300" s="28">
        <f t="shared" si="18"/>
        <v>5.1975051975051978E-4</v>
      </c>
      <c r="AB300" s="31">
        <v>1939</v>
      </c>
      <c r="AF300" s="31">
        <v>1924</v>
      </c>
      <c r="AG300" s="28">
        <f t="shared" si="19"/>
        <v>0.99226405363589476</v>
      </c>
      <c r="AI300" s="26">
        <v>27.05</v>
      </c>
      <c r="AL300" s="26">
        <f t="shared" si="20"/>
        <v>52.044200000000004</v>
      </c>
    </row>
    <row r="301" spans="1:38">
      <c r="A301" s="1" t="s">
        <v>103</v>
      </c>
      <c r="B301" s="25">
        <v>43091</v>
      </c>
      <c r="C301" s="25">
        <v>43040</v>
      </c>
      <c r="D301" s="25">
        <v>43100</v>
      </c>
      <c r="E301" s="1" t="s">
        <v>67</v>
      </c>
      <c r="F301" s="1" t="s">
        <v>104</v>
      </c>
      <c r="H301" s="1" t="s">
        <v>118</v>
      </c>
      <c r="L301" s="1" t="s">
        <v>124</v>
      </c>
      <c r="Q301" s="31">
        <v>1986</v>
      </c>
      <c r="T301" s="1">
        <v>0</v>
      </c>
      <c r="U301" s="28">
        <f t="shared" si="18"/>
        <v>0</v>
      </c>
      <c r="AB301" s="31">
        <v>1986</v>
      </c>
      <c r="AF301" s="31">
        <v>1960</v>
      </c>
      <c r="AG301" s="28">
        <f t="shared" si="19"/>
        <v>0.98690835850956693</v>
      </c>
      <c r="AI301" s="26">
        <v>27.05</v>
      </c>
      <c r="AL301" s="26">
        <f t="shared" si="20"/>
        <v>53.018000000000001</v>
      </c>
    </row>
    <row r="302" spans="1:38">
      <c r="A302" s="1" t="s">
        <v>103</v>
      </c>
      <c r="B302" s="25">
        <v>43092</v>
      </c>
      <c r="C302" s="25">
        <v>43040</v>
      </c>
      <c r="D302" s="25">
        <v>43100</v>
      </c>
      <c r="E302" s="1" t="s">
        <v>67</v>
      </c>
      <c r="F302" s="1" t="s">
        <v>104</v>
      </c>
      <c r="H302" s="1" t="s">
        <v>118</v>
      </c>
      <c r="L302" s="1" t="s">
        <v>124</v>
      </c>
      <c r="Q302" s="31">
        <v>2074</v>
      </c>
      <c r="T302" s="1">
        <v>1</v>
      </c>
      <c r="U302" s="28">
        <f t="shared" si="18"/>
        <v>4.8851978505129456E-4</v>
      </c>
      <c r="AB302" s="31">
        <v>2074</v>
      </c>
      <c r="AF302" s="31">
        <v>2047</v>
      </c>
      <c r="AG302" s="28">
        <f t="shared" si="19"/>
        <v>0.98698167791706848</v>
      </c>
      <c r="AI302" s="26">
        <v>27.05</v>
      </c>
      <c r="AL302" s="26">
        <f t="shared" si="20"/>
        <v>55.37135</v>
      </c>
    </row>
    <row r="303" spans="1:38">
      <c r="A303" s="1" t="s">
        <v>103</v>
      </c>
      <c r="B303" s="25">
        <v>43093</v>
      </c>
      <c r="C303" s="25">
        <v>43040</v>
      </c>
      <c r="D303" s="25">
        <v>43100</v>
      </c>
      <c r="E303" s="1" t="s">
        <v>67</v>
      </c>
      <c r="F303" s="1" t="s">
        <v>104</v>
      </c>
      <c r="H303" s="1" t="s">
        <v>118</v>
      </c>
      <c r="L303" s="1" t="s">
        <v>124</v>
      </c>
      <c r="Q303" s="31">
        <v>2681</v>
      </c>
      <c r="T303" s="1">
        <v>1</v>
      </c>
      <c r="U303" s="28">
        <f t="shared" si="18"/>
        <v>3.7878787878787879E-4</v>
      </c>
      <c r="AB303" s="31">
        <v>2681</v>
      </c>
      <c r="AF303" s="31">
        <v>2640</v>
      </c>
      <c r="AG303" s="28">
        <f t="shared" si="19"/>
        <v>0.98470719880641555</v>
      </c>
      <c r="AI303" s="26">
        <v>27.05</v>
      </c>
      <c r="AL303" s="26">
        <f t="shared" si="20"/>
        <v>71.412000000000006</v>
      </c>
    </row>
    <row r="304" spans="1:38">
      <c r="A304" s="1" t="s">
        <v>103</v>
      </c>
      <c r="B304" s="25">
        <v>43087</v>
      </c>
      <c r="C304" s="25">
        <v>43040</v>
      </c>
      <c r="D304" s="25">
        <v>43100</v>
      </c>
      <c r="E304" s="1" t="s">
        <v>67</v>
      </c>
      <c r="F304" s="1" t="s">
        <v>104</v>
      </c>
      <c r="H304" s="1" t="s">
        <v>119</v>
      </c>
      <c r="L304" s="1" t="s">
        <v>125</v>
      </c>
      <c r="Q304" s="31">
        <v>3821</v>
      </c>
      <c r="T304" s="1">
        <v>2</v>
      </c>
      <c r="U304" s="28">
        <f t="shared" si="18"/>
        <v>5.2938062466913714E-4</v>
      </c>
      <c r="AB304" s="31">
        <v>3821</v>
      </c>
      <c r="AF304" s="31">
        <v>3778</v>
      </c>
      <c r="AG304" s="28">
        <f t="shared" si="19"/>
        <v>0.9887464014655849</v>
      </c>
      <c r="AI304" s="26">
        <v>27.05</v>
      </c>
      <c r="AL304" s="26">
        <f t="shared" si="20"/>
        <v>102.1949</v>
      </c>
    </row>
    <row r="305" spans="1:38">
      <c r="A305" s="1" t="s">
        <v>103</v>
      </c>
      <c r="B305" s="25">
        <v>43088</v>
      </c>
      <c r="C305" s="25">
        <v>43040</v>
      </c>
      <c r="D305" s="25">
        <v>43100</v>
      </c>
      <c r="E305" s="1" t="s">
        <v>67</v>
      </c>
      <c r="F305" s="1" t="s">
        <v>104</v>
      </c>
      <c r="H305" s="1" t="s">
        <v>119</v>
      </c>
      <c r="L305" s="1" t="s">
        <v>125</v>
      </c>
      <c r="Q305" s="31">
        <v>3821</v>
      </c>
      <c r="T305" s="1">
        <v>3</v>
      </c>
      <c r="U305" s="28">
        <f t="shared" si="18"/>
        <v>7.9344088865379526E-4</v>
      </c>
      <c r="AB305" s="31">
        <v>3821</v>
      </c>
      <c r="AF305" s="31">
        <v>3781</v>
      </c>
      <c r="AG305" s="28">
        <f t="shared" si="19"/>
        <v>0.9895315362470557</v>
      </c>
      <c r="AI305" s="26">
        <v>27.05</v>
      </c>
      <c r="AL305" s="26">
        <f t="shared" si="20"/>
        <v>102.27605</v>
      </c>
    </row>
    <row r="306" spans="1:38">
      <c r="A306" s="1" t="s">
        <v>103</v>
      </c>
      <c r="B306" s="25">
        <v>43089</v>
      </c>
      <c r="C306" s="25">
        <v>43040</v>
      </c>
      <c r="D306" s="25">
        <v>43100</v>
      </c>
      <c r="E306" s="1" t="s">
        <v>67</v>
      </c>
      <c r="F306" s="1" t="s">
        <v>104</v>
      </c>
      <c r="H306" s="1" t="s">
        <v>119</v>
      </c>
      <c r="L306" s="1" t="s">
        <v>125</v>
      </c>
      <c r="Q306" s="31">
        <v>3032</v>
      </c>
      <c r="T306" s="1">
        <v>1</v>
      </c>
      <c r="U306" s="28">
        <f t="shared" si="18"/>
        <v>3.3222591362126248E-4</v>
      </c>
      <c r="AB306" s="31">
        <v>3032</v>
      </c>
      <c r="AF306" s="31">
        <v>3010</v>
      </c>
      <c r="AG306" s="28">
        <f t="shared" si="19"/>
        <v>0.99274406332453824</v>
      </c>
      <c r="AI306" s="26">
        <v>27.05</v>
      </c>
      <c r="AL306" s="26">
        <f t="shared" si="20"/>
        <v>81.420500000000004</v>
      </c>
    </row>
    <row r="307" spans="1:38">
      <c r="A307" s="1" t="s">
        <v>103</v>
      </c>
      <c r="B307" s="25">
        <v>43090</v>
      </c>
      <c r="C307" s="25">
        <v>43040</v>
      </c>
      <c r="D307" s="25">
        <v>43100</v>
      </c>
      <c r="E307" s="1" t="s">
        <v>67</v>
      </c>
      <c r="F307" s="1" t="s">
        <v>104</v>
      </c>
      <c r="H307" s="1" t="s">
        <v>119</v>
      </c>
      <c r="L307" s="1" t="s">
        <v>125</v>
      </c>
      <c r="Q307" s="31">
        <v>1968</v>
      </c>
      <c r="T307" s="1">
        <v>0</v>
      </c>
      <c r="U307" s="28">
        <f t="shared" si="18"/>
        <v>0</v>
      </c>
      <c r="AB307" s="31">
        <v>1968</v>
      </c>
      <c r="AF307" s="31">
        <v>1941</v>
      </c>
      <c r="AG307" s="28">
        <f t="shared" si="19"/>
        <v>0.98628048780487809</v>
      </c>
      <c r="AI307" s="26">
        <v>27.05</v>
      </c>
      <c r="AL307" s="26">
        <f t="shared" si="20"/>
        <v>52.504049999999999</v>
      </c>
    </row>
    <row r="308" spans="1:38">
      <c r="A308" s="1" t="s">
        <v>103</v>
      </c>
      <c r="B308" s="25">
        <v>43091</v>
      </c>
      <c r="C308" s="25">
        <v>43040</v>
      </c>
      <c r="D308" s="25">
        <v>43100</v>
      </c>
      <c r="E308" s="1" t="s">
        <v>67</v>
      </c>
      <c r="F308" s="1" t="s">
        <v>104</v>
      </c>
      <c r="H308" s="1" t="s">
        <v>119</v>
      </c>
      <c r="L308" s="1" t="s">
        <v>125</v>
      </c>
      <c r="Q308" s="31">
        <v>2020</v>
      </c>
      <c r="T308" s="1">
        <v>2</v>
      </c>
      <c r="U308" s="28">
        <f t="shared" si="18"/>
        <v>9.9950024987506244E-4</v>
      </c>
      <c r="AB308" s="31">
        <v>2020</v>
      </c>
      <c r="AF308" s="31">
        <v>2001</v>
      </c>
      <c r="AG308" s="28">
        <f t="shared" si="19"/>
        <v>0.99059405940594059</v>
      </c>
      <c r="AI308" s="26">
        <v>27.05</v>
      </c>
      <c r="AL308" s="26">
        <f t="shared" si="20"/>
        <v>54.127050000000004</v>
      </c>
    </row>
    <row r="309" spans="1:38">
      <c r="A309" s="1" t="s">
        <v>103</v>
      </c>
      <c r="B309" s="25">
        <v>43092</v>
      </c>
      <c r="C309" s="25">
        <v>43040</v>
      </c>
      <c r="D309" s="25">
        <v>43100</v>
      </c>
      <c r="E309" s="1" t="s">
        <v>67</v>
      </c>
      <c r="F309" s="1" t="s">
        <v>104</v>
      </c>
      <c r="H309" s="1" t="s">
        <v>119</v>
      </c>
      <c r="L309" s="1" t="s">
        <v>125</v>
      </c>
      <c r="Q309" s="31">
        <v>2020</v>
      </c>
      <c r="T309" s="1">
        <v>1</v>
      </c>
      <c r="U309" s="28">
        <f t="shared" si="18"/>
        <v>5.0276520864756154E-4</v>
      </c>
      <c r="AB309" s="31">
        <v>2020</v>
      </c>
      <c r="AF309" s="31">
        <v>1989</v>
      </c>
      <c r="AG309" s="28">
        <f t="shared" si="19"/>
        <v>0.98465346534653464</v>
      </c>
      <c r="AI309" s="26">
        <v>27.05</v>
      </c>
      <c r="AL309" s="26">
        <f t="shared" si="20"/>
        <v>53.802450000000007</v>
      </c>
    </row>
    <row r="310" spans="1:38">
      <c r="A310" s="1" t="s">
        <v>103</v>
      </c>
      <c r="B310" s="25">
        <v>43093</v>
      </c>
      <c r="C310" s="25">
        <v>43040</v>
      </c>
      <c r="D310" s="25">
        <v>43100</v>
      </c>
      <c r="E310" s="1" t="s">
        <v>67</v>
      </c>
      <c r="F310" s="1" t="s">
        <v>104</v>
      </c>
      <c r="H310" s="1" t="s">
        <v>119</v>
      </c>
      <c r="L310" s="1" t="s">
        <v>125</v>
      </c>
      <c r="Q310" s="31">
        <v>2525</v>
      </c>
      <c r="T310" s="1">
        <v>1</v>
      </c>
      <c r="U310" s="28">
        <f t="shared" si="18"/>
        <v>3.9984006397441024E-4</v>
      </c>
      <c r="AB310" s="31">
        <v>2525</v>
      </c>
      <c r="AF310" s="31">
        <v>2501</v>
      </c>
      <c r="AG310" s="28">
        <f t="shared" si="19"/>
        <v>0.99049504950495049</v>
      </c>
      <c r="AI310" s="26">
        <v>27.05</v>
      </c>
      <c r="AL310" s="26">
        <f t="shared" si="20"/>
        <v>67.652050000000003</v>
      </c>
    </row>
    <row r="311" spans="1:38">
      <c r="A311" s="1" t="s">
        <v>103</v>
      </c>
      <c r="B311" s="25">
        <v>43087</v>
      </c>
      <c r="C311" s="25">
        <v>43040</v>
      </c>
      <c r="D311" s="25">
        <v>43100</v>
      </c>
      <c r="E311" s="1" t="s">
        <v>67</v>
      </c>
      <c r="F311" s="1" t="s">
        <v>104</v>
      </c>
      <c r="H311" s="1" t="s">
        <v>120</v>
      </c>
      <c r="L311" s="1" t="s">
        <v>126</v>
      </c>
      <c r="Q311" s="31">
        <v>3887</v>
      </c>
      <c r="T311" s="1">
        <v>0</v>
      </c>
      <c r="U311" s="28">
        <f t="shared" si="18"/>
        <v>0</v>
      </c>
      <c r="AB311" s="31">
        <v>3887</v>
      </c>
      <c r="AF311" s="31">
        <v>3844</v>
      </c>
      <c r="AG311" s="28">
        <f t="shared" si="19"/>
        <v>0.98893748392076153</v>
      </c>
      <c r="AI311" s="26">
        <v>27.05</v>
      </c>
      <c r="AL311" s="26">
        <f t="shared" si="20"/>
        <v>103.9802</v>
      </c>
    </row>
    <row r="312" spans="1:38">
      <c r="A312" s="1" t="s">
        <v>103</v>
      </c>
      <c r="B312" s="25">
        <v>43088</v>
      </c>
      <c r="C312" s="25">
        <v>43040</v>
      </c>
      <c r="D312" s="25">
        <v>43100</v>
      </c>
      <c r="E312" s="1" t="s">
        <v>67</v>
      </c>
      <c r="F312" s="1" t="s">
        <v>104</v>
      </c>
      <c r="H312" s="1" t="s">
        <v>120</v>
      </c>
      <c r="L312" s="1" t="s">
        <v>126</v>
      </c>
      <c r="Q312" s="31">
        <v>3873</v>
      </c>
      <c r="T312" s="1">
        <v>1</v>
      </c>
      <c r="U312" s="28">
        <f t="shared" si="18"/>
        <v>2.6041666666666666E-4</v>
      </c>
      <c r="AB312" s="31">
        <v>3873</v>
      </c>
      <c r="AF312" s="31">
        <v>3840</v>
      </c>
      <c r="AG312" s="28">
        <f t="shared" si="19"/>
        <v>0.99147947327652985</v>
      </c>
      <c r="AI312" s="26">
        <v>27.05</v>
      </c>
      <c r="AL312" s="26">
        <f t="shared" si="20"/>
        <v>103.872</v>
      </c>
    </row>
    <row r="313" spans="1:38">
      <c r="A313" s="1" t="s">
        <v>103</v>
      </c>
      <c r="B313" s="25">
        <v>43089</v>
      </c>
      <c r="C313" s="25">
        <v>43040</v>
      </c>
      <c r="D313" s="25">
        <v>43100</v>
      </c>
      <c r="E313" s="1" t="s">
        <v>67</v>
      </c>
      <c r="F313" s="1" t="s">
        <v>104</v>
      </c>
      <c r="H313" s="1" t="s">
        <v>120</v>
      </c>
      <c r="L313" s="1" t="s">
        <v>126</v>
      </c>
      <c r="Q313" s="31">
        <v>2930</v>
      </c>
      <c r="T313" s="1">
        <v>0</v>
      </c>
      <c r="U313" s="28">
        <f t="shared" si="18"/>
        <v>0</v>
      </c>
      <c r="AB313" s="31">
        <v>2930</v>
      </c>
      <c r="AF313" s="31">
        <v>2899</v>
      </c>
      <c r="AG313" s="28">
        <f t="shared" si="19"/>
        <v>0.98941979522184298</v>
      </c>
      <c r="AI313" s="26">
        <v>27.05</v>
      </c>
      <c r="AL313" s="26">
        <f t="shared" si="20"/>
        <v>78.41794999999999</v>
      </c>
    </row>
    <row r="314" spans="1:38">
      <c r="A314" s="1" t="s">
        <v>103</v>
      </c>
      <c r="B314" s="25">
        <v>43090</v>
      </c>
      <c r="C314" s="25">
        <v>43040</v>
      </c>
      <c r="D314" s="25">
        <v>43100</v>
      </c>
      <c r="E314" s="1" t="s">
        <v>67</v>
      </c>
      <c r="F314" s="1" t="s">
        <v>104</v>
      </c>
      <c r="H314" s="1" t="s">
        <v>120</v>
      </c>
      <c r="L314" s="1" t="s">
        <v>126</v>
      </c>
      <c r="Q314" s="31">
        <v>1924</v>
      </c>
      <c r="T314" s="1">
        <v>1</v>
      </c>
      <c r="U314" s="28">
        <f t="shared" si="18"/>
        <v>5.2826201796090863E-4</v>
      </c>
      <c r="AB314" s="31">
        <v>1924</v>
      </c>
      <c r="AF314" s="31">
        <v>1893</v>
      </c>
      <c r="AG314" s="28">
        <f t="shared" si="19"/>
        <v>0.98388773388773387</v>
      </c>
      <c r="AI314" s="26">
        <v>27.05</v>
      </c>
      <c r="AL314" s="26">
        <f t="shared" si="20"/>
        <v>51.205649999999999</v>
      </c>
    </row>
    <row r="315" spans="1:38">
      <c r="A315" s="1" t="s">
        <v>103</v>
      </c>
      <c r="B315" s="25">
        <v>43091</v>
      </c>
      <c r="C315" s="25">
        <v>43040</v>
      </c>
      <c r="D315" s="25">
        <v>43100</v>
      </c>
      <c r="E315" s="1" t="s">
        <v>67</v>
      </c>
      <c r="F315" s="1" t="s">
        <v>104</v>
      </c>
      <c r="H315" s="1" t="s">
        <v>120</v>
      </c>
      <c r="L315" s="1" t="s">
        <v>126</v>
      </c>
      <c r="Q315" s="31">
        <v>2016</v>
      </c>
      <c r="T315" s="1">
        <v>1</v>
      </c>
      <c r="U315" s="28">
        <f t="shared" si="18"/>
        <v>5.0175614651279475E-4</v>
      </c>
      <c r="AB315" s="31">
        <v>2016</v>
      </c>
      <c r="AF315" s="31">
        <v>1993</v>
      </c>
      <c r="AG315" s="28">
        <f t="shared" si="19"/>
        <v>0.98859126984126988</v>
      </c>
      <c r="AI315" s="26">
        <v>27.05</v>
      </c>
      <c r="AL315" s="26">
        <f t="shared" si="20"/>
        <v>53.910650000000004</v>
      </c>
    </row>
    <row r="316" spans="1:38">
      <c r="A316" s="1" t="s">
        <v>103</v>
      </c>
      <c r="B316" s="25">
        <v>43092</v>
      </c>
      <c r="C316" s="25">
        <v>43040</v>
      </c>
      <c r="D316" s="25">
        <v>43100</v>
      </c>
      <c r="E316" s="1" t="s">
        <v>67</v>
      </c>
      <c r="F316" s="1" t="s">
        <v>104</v>
      </c>
      <c r="H316" s="1" t="s">
        <v>120</v>
      </c>
      <c r="L316" s="1" t="s">
        <v>126</v>
      </c>
      <c r="Q316" s="31">
        <v>2027</v>
      </c>
      <c r="T316" s="1">
        <v>2</v>
      </c>
      <c r="U316" s="28">
        <f t="shared" si="18"/>
        <v>1.0005002501250625E-3</v>
      </c>
      <c r="AB316" s="31">
        <v>2027</v>
      </c>
      <c r="AF316" s="31">
        <v>1999</v>
      </c>
      <c r="AG316" s="28">
        <f t="shared" si="19"/>
        <v>0.98618648248643315</v>
      </c>
      <c r="AI316" s="26">
        <v>27.05</v>
      </c>
      <c r="AL316" s="26">
        <f t="shared" si="20"/>
        <v>54.072950000000006</v>
      </c>
    </row>
    <row r="317" spans="1:38">
      <c r="A317" s="1" t="s">
        <v>103</v>
      </c>
      <c r="B317" s="25">
        <v>43093</v>
      </c>
      <c r="C317" s="25">
        <v>43040</v>
      </c>
      <c r="D317" s="25">
        <v>43100</v>
      </c>
      <c r="E317" s="1" t="s">
        <v>67</v>
      </c>
      <c r="F317" s="1" t="s">
        <v>104</v>
      </c>
      <c r="H317" s="1" t="s">
        <v>120</v>
      </c>
      <c r="L317" s="1" t="s">
        <v>126</v>
      </c>
      <c r="Q317" s="31">
        <v>2595</v>
      </c>
      <c r="T317" s="1">
        <v>1</v>
      </c>
      <c r="U317" s="28">
        <f t="shared" si="18"/>
        <v>3.9062500000000002E-4</v>
      </c>
      <c r="AB317" s="31">
        <v>2595</v>
      </c>
      <c r="AF317" s="31">
        <v>2560</v>
      </c>
      <c r="AG317" s="28">
        <f t="shared" si="19"/>
        <v>0.98651252408477841</v>
      </c>
      <c r="AI317" s="26">
        <v>27.05</v>
      </c>
      <c r="AL317" s="26">
        <f t="shared" si="20"/>
        <v>69.248000000000005</v>
      </c>
    </row>
    <row r="318" spans="1:38">
      <c r="A318" s="1" t="s">
        <v>103</v>
      </c>
      <c r="B318" s="25">
        <v>43087</v>
      </c>
      <c r="C318" s="25">
        <v>43040</v>
      </c>
      <c r="D318" s="25">
        <v>43100</v>
      </c>
      <c r="E318" s="1" t="s">
        <v>67</v>
      </c>
      <c r="F318" s="1" t="s">
        <v>104</v>
      </c>
      <c r="H318" s="1" t="s">
        <v>121</v>
      </c>
      <c r="L318" s="1" t="s">
        <v>127</v>
      </c>
      <c r="Q318" s="31">
        <v>3927</v>
      </c>
      <c r="T318" s="1">
        <v>3</v>
      </c>
      <c r="U318" s="28">
        <f t="shared" si="18"/>
        <v>7.7359463641052091E-4</v>
      </c>
      <c r="AB318" s="31">
        <v>3927</v>
      </c>
      <c r="AF318" s="31">
        <v>3878</v>
      </c>
      <c r="AG318" s="28">
        <f t="shared" si="19"/>
        <v>0.98752228163992872</v>
      </c>
      <c r="AI318" s="26">
        <v>27.05</v>
      </c>
      <c r="AL318" s="26">
        <f t="shared" si="20"/>
        <v>104.8999</v>
      </c>
    </row>
    <row r="319" spans="1:38">
      <c r="A319" s="1" t="s">
        <v>103</v>
      </c>
      <c r="B319" s="25">
        <v>43088</v>
      </c>
      <c r="C319" s="25">
        <v>43040</v>
      </c>
      <c r="D319" s="25">
        <v>43100</v>
      </c>
      <c r="E319" s="1" t="s">
        <v>67</v>
      </c>
      <c r="F319" s="1" t="s">
        <v>104</v>
      </c>
      <c r="H319" s="1" t="s">
        <v>121</v>
      </c>
      <c r="L319" s="1" t="s">
        <v>127</v>
      </c>
      <c r="Q319" s="31">
        <v>3988</v>
      </c>
      <c r="T319" s="1">
        <v>3</v>
      </c>
      <c r="U319" s="28">
        <f t="shared" si="18"/>
        <v>7.6045627376425851E-4</v>
      </c>
      <c r="AB319" s="31">
        <v>3988</v>
      </c>
      <c r="AF319" s="31">
        <v>3945</v>
      </c>
      <c r="AG319" s="28">
        <f t="shared" si="19"/>
        <v>0.98921765295887665</v>
      </c>
      <c r="AI319" s="26">
        <v>27.05</v>
      </c>
      <c r="AL319" s="26">
        <f t="shared" si="20"/>
        <v>106.71225</v>
      </c>
    </row>
    <row r="320" spans="1:38">
      <c r="A320" s="1" t="s">
        <v>103</v>
      </c>
      <c r="B320" s="25">
        <v>43089</v>
      </c>
      <c r="C320" s="25">
        <v>43040</v>
      </c>
      <c r="D320" s="25">
        <v>43100</v>
      </c>
      <c r="E320" s="1" t="s">
        <v>67</v>
      </c>
      <c r="F320" s="1" t="s">
        <v>104</v>
      </c>
      <c r="H320" s="1" t="s">
        <v>121</v>
      </c>
      <c r="L320" s="1" t="s">
        <v>127</v>
      </c>
      <c r="Q320" s="31">
        <v>2900</v>
      </c>
      <c r="T320" s="1">
        <v>1</v>
      </c>
      <c r="U320" s="28">
        <f t="shared" si="18"/>
        <v>3.4710170079833391E-4</v>
      </c>
      <c r="AB320" s="31">
        <v>2900</v>
      </c>
      <c r="AF320" s="31">
        <v>2881</v>
      </c>
      <c r="AG320" s="28">
        <f t="shared" si="19"/>
        <v>0.99344827586206896</v>
      </c>
      <c r="AI320" s="26">
        <v>27.05</v>
      </c>
      <c r="AL320" s="26">
        <f t="shared" si="20"/>
        <v>77.931049999999999</v>
      </c>
    </row>
    <row r="321" spans="1:38">
      <c r="A321" s="1" t="s">
        <v>103</v>
      </c>
      <c r="B321" s="25">
        <v>43090</v>
      </c>
      <c r="C321" s="25">
        <v>43040</v>
      </c>
      <c r="D321" s="25">
        <v>43100</v>
      </c>
      <c r="E321" s="1" t="s">
        <v>67</v>
      </c>
      <c r="F321" s="1" t="s">
        <v>104</v>
      </c>
      <c r="H321" s="1" t="s">
        <v>121</v>
      </c>
      <c r="L321" s="1" t="s">
        <v>127</v>
      </c>
      <c r="Q321" s="31">
        <v>1964</v>
      </c>
      <c r="T321" s="1">
        <v>3</v>
      </c>
      <c r="U321" s="28">
        <f t="shared" si="18"/>
        <v>1.5503875968992248E-3</v>
      </c>
      <c r="AB321" s="31">
        <v>1964</v>
      </c>
      <c r="AF321" s="31">
        <v>1935</v>
      </c>
      <c r="AG321" s="28">
        <f t="shared" si="19"/>
        <v>0.98523421588594706</v>
      </c>
      <c r="AI321" s="26">
        <v>27.05</v>
      </c>
      <c r="AL321" s="26">
        <f t="shared" si="20"/>
        <v>52.341749999999998</v>
      </c>
    </row>
    <row r="322" spans="1:38">
      <c r="A322" s="1" t="s">
        <v>103</v>
      </c>
      <c r="B322" s="25">
        <v>43091</v>
      </c>
      <c r="C322" s="25">
        <v>43040</v>
      </c>
      <c r="D322" s="25">
        <v>43100</v>
      </c>
      <c r="E322" s="1" t="s">
        <v>67</v>
      </c>
      <c r="F322" s="1" t="s">
        <v>104</v>
      </c>
      <c r="H322" s="1" t="s">
        <v>121</v>
      </c>
      <c r="L322" s="1" t="s">
        <v>127</v>
      </c>
      <c r="Q322" s="31">
        <v>1969</v>
      </c>
      <c r="T322" s="1">
        <v>2</v>
      </c>
      <c r="U322" s="28">
        <f t="shared" si="18"/>
        <v>1.0298661174047373E-3</v>
      </c>
      <c r="AB322" s="31">
        <v>1969</v>
      </c>
      <c r="AF322" s="31">
        <v>1942</v>
      </c>
      <c r="AG322" s="28">
        <f t="shared" si="19"/>
        <v>0.98628745556119857</v>
      </c>
      <c r="AI322" s="26">
        <v>27.05</v>
      </c>
      <c r="AL322" s="26">
        <f t="shared" si="20"/>
        <v>52.531099999999995</v>
      </c>
    </row>
    <row r="323" spans="1:38">
      <c r="A323" s="1" t="s">
        <v>103</v>
      </c>
      <c r="B323" s="25">
        <v>43092</v>
      </c>
      <c r="C323" s="25">
        <v>43040</v>
      </c>
      <c r="D323" s="25">
        <v>43100</v>
      </c>
      <c r="E323" s="1" t="s">
        <v>67</v>
      </c>
      <c r="F323" s="1" t="s">
        <v>104</v>
      </c>
      <c r="H323" s="1" t="s">
        <v>121</v>
      </c>
      <c r="L323" s="1" t="s">
        <v>127</v>
      </c>
      <c r="Q323" s="31">
        <v>2079</v>
      </c>
      <c r="T323" s="1">
        <v>2</v>
      </c>
      <c r="U323" s="28">
        <f t="shared" si="18"/>
        <v>9.6946194861851677E-4</v>
      </c>
      <c r="AB323" s="31">
        <v>2079</v>
      </c>
      <c r="AF323" s="31">
        <v>2063</v>
      </c>
      <c r="AG323" s="28">
        <f t="shared" si="19"/>
        <v>0.99230399230399235</v>
      </c>
      <c r="AI323" s="26">
        <v>27.05</v>
      </c>
      <c r="AL323" s="26">
        <f t="shared" si="20"/>
        <v>55.80415</v>
      </c>
    </row>
    <row r="324" spans="1:38">
      <c r="A324" s="1" t="s">
        <v>103</v>
      </c>
      <c r="B324" s="25">
        <v>43093</v>
      </c>
      <c r="C324" s="25">
        <v>43040</v>
      </c>
      <c r="D324" s="25">
        <v>43100</v>
      </c>
      <c r="E324" s="1" t="s">
        <v>67</v>
      </c>
      <c r="F324" s="1" t="s">
        <v>104</v>
      </c>
      <c r="H324" s="1" t="s">
        <v>121</v>
      </c>
      <c r="L324" s="1" t="s">
        <v>127</v>
      </c>
      <c r="Q324" s="31">
        <v>2591</v>
      </c>
      <c r="T324" s="1">
        <v>1</v>
      </c>
      <c r="U324" s="28">
        <f>T324/AF324</f>
        <v>3.9062500000000002E-4</v>
      </c>
      <c r="AB324" s="31">
        <v>2591</v>
      </c>
      <c r="AF324" s="31">
        <v>2560</v>
      </c>
      <c r="AG324" s="28">
        <f t="shared" si="19"/>
        <v>0.98803550752605174</v>
      </c>
      <c r="AI324" s="26">
        <v>27.05</v>
      </c>
      <c r="AL324" s="26">
        <f t="shared" si="20"/>
        <v>69.248000000000005</v>
      </c>
    </row>
    <row r="325" spans="1:38" s="37" customFormat="1">
      <c r="A325" s="37" t="s">
        <v>103</v>
      </c>
      <c r="B325" s="38">
        <v>43094</v>
      </c>
      <c r="C325" s="38">
        <v>43040</v>
      </c>
      <c r="D325" s="38">
        <v>43100</v>
      </c>
      <c r="E325" s="37" t="s">
        <v>67</v>
      </c>
      <c r="F325" s="37" t="s">
        <v>104</v>
      </c>
      <c r="H325" s="37" t="s">
        <v>116</v>
      </c>
      <c r="L325" s="37" t="s">
        <v>122</v>
      </c>
      <c r="Q325" s="39">
        <v>2501</v>
      </c>
      <c r="T325" s="37">
        <v>2</v>
      </c>
      <c r="U325" s="40">
        <f t="shared" si="18"/>
        <v>8.1433224755700329E-4</v>
      </c>
      <c r="AB325" s="39">
        <v>2501</v>
      </c>
      <c r="AF325" s="39">
        <v>2456</v>
      </c>
      <c r="AG325" s="40">
        <f t="shared" si="19"/>
        <v>0.98200719712115159</v>
      </c>
      <c r="AI325" s="41">
        <v>27.05</v>
      </c>
      <c r="AL325" s="41">
        <f t="shared" si="20"/>
        <v>66.43480000000001</v>
      </c>
    </row>
    <row r="326" spans="1:38">
      <c r="A326" s="1" t="s">
        <v>103</v>
      </c>
      <c r="B326" s="25">
        <v>43095</v>
      </c>
      <c r="C326" s="25">
        <v>43040</v>
      </c>
      <c r="D326" s="25">
        <v>43100</v>
      </c>
      <c r="E326" s="1" t="s">
        <v>67</v>
      </c>
      <c r="F326" s="1" t="s">
        <v>104</v>
      </c>
      <c r="H326" s="1" t="s">
        <v>116</v>
      </c>
      <c r="L326" s="1" t="s">
        <v>122</v>
      </c>
      <c r="Q326" s="31">
        <v>2763</v>
      </c>
      <c r="T326" s="1">
        <v>2</v>
      </c>
      <c r="U326" s="28">
        <f t="shared" si="18"/>
        <v>7.3610599926389399E-4</v>
      </c>
      <c r="AB326" s="31">
        <v>2763</v>
      </c>
      <c r="AF326" s="31">
        <v>2717</v>
      </c>
      <c r="AG326" s="28">
        <f t="shared" si="19"/>
        <v>0.98335142960550126</v>
      </c>
      <c r="AI326" s="26">
        <v>27.05</v>
      </c>
      <c r="AL326" s="26">
        <f t="shared" si="20"/>
        <v>73.49485</v>
      </c>
    </row>
    <row r="327" spans="1:38">
      <c r="A327" s="1" t="s">
        <v>103</v>
      </c>
      <c r="B327" s="25">
        <v>43096</v>
      </c>
      <c r="C327" s="25">
        <v>43040</v>
      </c>
      <c r="D327" s="25">
        <v>43100</v>
      </c>
      <c r="E327" s="1" t="s">
        <v>67</v>
      </c>
      <c r="F327" s="1" t="s">
        <v>104</v>
      </c>
      <c r="H327" s="1" t="s">
        <v>116</v>
      </c>
      <c r="L327" s="1" t="s">
        <v>122</v>
      </c>
      <c r="Q327" s="31">
        <v>2633</v>
      </c>
      <c r="T327" s="1">
        <v>1</v>
      </c>
      <c r="U327" s="28">
        <f t="shared" si="18"/>
        <v>3.8550501156515033E-4</v>
      </c>
      <c r="AB327" s="31">
        <v>2633</v>
      </c>
      <c r="AF327" s="31">
        <v>2594</v>
      </c>
      <c r="AG327" s="28">
        <f t="shared" si="19"/>
        <v>0.98518799848082039</v>
      </c>
      <c r="AI327" s="26">
        <v>27.05</v>
      </c>
      <c r="AL327" s="26">
        <f t="shared" si="20"/>
        <v>70.167699999999996</v>
      </c>
    </row>
    <row r="328" spans="1:38">
      <c r="A328" s="1" t="s">
        <v>103</v>
      </c>
      <c r="B328" s="25">
        <v>43097</v>
      </c>
      <c r="C328" s="25">
        <v>43040</v>
      </c>
      <c r="D328" s="25">
        <v>43100</v>
      </c>
      <c r="E328" s="1" t="s">
        <v>67</v>
      </c>
      <c r="F328" s="1" t="s">
        <v>104</v>
      </c>
      <c r="H328" s="1" t="s">
        <v>116</v>
      </c>
      <c r="L328" s="1" t="s">
        <v>122</v>
      </c>
      <c r="Q328" s="31">
        <v>2072</v>
      </c>
      <c r="T328" s="1">
        <v>1</v>
      </c>
      <c r="U328" s="28">
        <f t="shared" si="18"/>
        <v>4.8875855327468231E-4</v>
      </c>
      <c r="AB328" s="31">
        <v>2072</v>
      </c>
      <c r="AF328" s="31">
        <v>2046</v>
      </c>
      <c r="AG328" s="28">
        <f t="shared" si="19"/>
        <v>0.98745173745173742</v>
      </c>
      <c r="AI328" s="26">
        <v>27.05</v>
      </c>
      <c r="AL328" s="26">
        <f t="shared" si="20"/>
        <v>55.344300000000004</v>
      </c>
    </row>
    <row r="329" spans="1:38">
      <c r="A329" s="1" t="s">
        <v>103</v>
      </c>
      <c r="B329" s="25">
        <v>43098</v>
      </c>
      <c r="C329" s="25">
        <v>43040</v>
      </c>
      <c r="D329" s="25">
        <v>43100</v>
      </c>
      <c r="E329" s="1" t="s">
        <v>67</v>
      </c>
      <c r="F329" s="1" t="s">
        <v>104</v>
      </c>
      <c r="H329" s="1" t="s">
        <v>116</v>
      </c>
      <c r="L329" s="1" t="s">
        <v>122</v>
      </c>
      <c r="Q329" s="31">
        <v>1123</v>
      </c>
      <c r="T329" s="1">
        <v>0</v>
      </c>
      <c r="U329" s="28">
        <f t="shared" ref="U329:U366" si="21">T329/AF329</f>
        <v>0</v>
      </c>
      <c r="AB329" s="31">
        <v>1123</v>
      </c>
      <c r="AF329" s="31">
        <v>1109</v>
      </c>
      <c r="AG329" s="28">
        <f t="shared" si="19"/>
        <v>0.98753339269813001</v>
      </c>
      <c r="AI329" s="26">
        <v>27.05</v>
      </c>
      <c r="AL329" s="26">
        <f t="shared" si="20"/>
        <v>29.998450000000002</v>
      </c>
    </row>
    <row r="330" spans="1:38">
      <c r="A330" s="1" t="s">
        <v>103</v>
      </c>
      <c r="B330" s="25">
        <v>43099</v>
      </c>
      <c r="C330" s="25">
        <v>43040</v>
      </c>
      <c r="D330" s="25">
        <v>43100</v>
      </c>
      <c r="E330" s="1" t="s">
        <v>67</v>
      </c>
      <c r="F330" s="1" t="s">
        <v>104</v>
      </c>
      <c r="H330" s="1" t="s">
        <v>116</v>
      </c>
      <c r="L330" s="1" t="s">
        <v>122</v>
      </c>
      <c r="Q330" s="31">
        <v>592</v>
      </c>
      <c r="T330" s="1">
        <v>1</v>
      </c>
      <c r="U330" s="28">
        <f t="shared" si="21"/>
        <v>1.718213058419244E-3</v>
      </c>
      <c r="AB330" s="31">
        <v>592</v>
      </c>
      <c r="AF330" s="31">
        <v>582</v>
      </c>
      <c r="AG330" s="28">
        <f t="shared" si="19"/>
        <v>0.98310810810810811</v>
      </c>
      <c r="AI330" s="26">
        <v>27.05</v>
      </c>
      <c r="AL330" s="26">
        <f t="shared" si="20"/>
        <v>15.7431</v>
      </c>
    </row>
    <row r="331" spans="1:38">
      <c r="A331" s="1" t="s">
        <v>103</v>
      </c>
      <c r="B331" s="25">
        <v>43100</v>
      </c>
      <c r="C331" s="25">
        <v>43040</v>
      </c>
      <c r="D331" s="25">
        <v>43100</v>
      </c>
      <c r="E331" s="1" t="s">
        <v>67</v>
      </c>
      <c r="F331" s="1" t="s">
        <v>104</v>
      </c>
      <c r="H331" s="1" t="s">
        <v>116</v>
      </c>
      <c r="L331" s="1" t="s">
        <v>122</v>
      </c>
      <c r="Q331" s="31">
        <v>1700</v>
      </c>
      <c r="T331" s="1">
        <v>0</v>
      </c>
      <c r="U331" s="28">
        <f t="shared" si="21"/>
        <v>0</v>
      </c>
      <c r="AB331" s="31">
        <v>1700</v>
      </c>
      <c r="AF331" s="31">
        <v>1692</v>
      </c>
      <c r="AG331" s="28">
        <f t="shared" si="19"/>
        <v>0.99529411764705877</v>
      </c>
      <c r="AI331" s="26">
        <v>27.05</v>
      </c>
      <c r="AL331" s="26">
        <f t="shared" si="20"/>
        <v>45.768599999999999</v>
      </c>
    </row>
    <row r="332" spans="1:38">
      <c r="A332" s="1" t="s">
        <v>103</v>
      </c>
      <c r="B332" s="25">
        <v>43094</v>
      </c>
      <c r="C332" s="25">
        <v>43040</v>
      </c>
      <c r="D332" s="25">
        <v>43100</v>
      </c>
      <c r="E332" s="1" t="s">
        <v>67</v>
      </c>
      <c r="F332" s="1" t="s">
        <v>104</v>
      </c>
      <c r="H332" s="1" t="s">
        <v>117</v>
      </c>
      <c r="L332" s="1" t="s">
        <v>123</v>
      </c>
      <c r="Q332" s="31">
        <v>2412</v>
      </c>
      <c r="T332" s="1">
        <v>3</v>
      </c>
      <c r="U332" s="28">
        <f t="shared" si="21"/>
        <v>1.2610340479192938E-3</v>
      </c>
      <c r="AB332" s="31">
        <v>2412</v>
      </c>
      <c r="AF332" s="31">
        <v>2379</v>
      </c>
      <c r="AG332" s="28">
        <f t="shared" si="19"/>
        <v>0.98631840796019898</v>
      </c>
      <c r="AI332" s="26">
        <v>27.05</v>
      </c>
      <c r="AL332" s="26">
        <f t="shared" si="20"/>
        <v>64.351950000000002</v>
      </c>
    </row>
    <row r="333" spans="1:38">
      <c r="A333" s="1" t="s">
        <v>103</v>
      </c>
      <c r="B333" s="25">
        <v>43095</v>
      </c>
      <c r="C333" s="25">
        <v>43040</v>
      </c>
      <c r="D333" s="25">
        <v>43100</v>
      </c>
      <c r="E333" s="1" t="s">
        <v>67</v>
      </c>
      <c r="F333" s="1" t="s">
        <v>104</v>
      </c>
      <c r="H333" s="1" t="s">
        <v>117</v>
      </c>
      <c r="L333" s="1" t="s">
        <v>123</v>
      </c>
      <c r="Q333" s="31">
        <v>2725</v>
      </c>
      <c r="T333" s="1">
        <v>2</v>
      </c>
      <c r="U333" s="28">
        <f t="shared" si="21"/>
        <v>7.4515648286140089E-4</v>
      </c>
      <c r="AB333" s="31">
        <v>2725</v>
      </c>
      <c r="AF333" s="31">
        <v>2684</v>
      </c>
      <c r="AG333" s="28">
        <f t="shared" si="19"/>
        <v>0.984954128440367</v>
      </c>
      <c r="AI333" s="26">
        <v>27.05</v>
      </c>
      <c r="AL333" s="26">
        <f t="shared" si="20"/>
        <v>72.602199999999996</v>
      </c>
    </row>
    <row r="334" spans="1:38">
      <c r="A334" s="1" t="s">
        <v>103</v>
      </c>
      <c r="B334" s="25">
        <v>43096</v>
      </c>
      <c r="C334" s="25">
        <v>43040</v>
      </c>
      <c r="D334" s="25">
        <v>43100</v>
      </c>
      <c r="E334" s="1" t="s">
        <v>67</v>
      </c>
      <c r="F334" s="1" t="s">
        <v>104</v>
      </c>
      <c r="H334" s="1" t="s">
        <v>117</v>
      </c>
      <c r="L334" s="1" t="s">
        <v>123</v>
      </c>
      <c r="Q334" s="31">
        <v>2642</v>
      </c>
      <c r="T334" s="1">
        <v>0</v>
      </c>
      <c r="U334" s="28">
        <f t="shared" si="21"/>
        <v>0</v>
      </c>
      <c r="AB334" s="31">
        <v>2642</v>
      </c>
      <c r="AF334" s="31">
        <v>2599</v>
      </c>
      <c r="AG334" s="28">
        <f t="shared" si="19"/>
        <v>0.9837244511733535</v>
      </c>
      <c r="AI334" s="26">
        <v>27.05</v>
      </c>
      <c r="AL334" s="26">
        <f t="shared" si="20"/>
        <v>70.302949999999996</v>
      </c>
    </row>
    <row r="335" spans="1:38">
      <c r="A335" s="1" t="s">
        <v>103</v>
      </c>
      <c r="B335" s="25">
        <v>43097</v>
      </c>
      <c r="C335" s="25">
        <v>43040</v>
      </c>
      <c r="D335" s="25">
        <v>43100</v>
      </c>
      <c r="E335" s="1" t="s">
        <v>67</v>
      </c>
      <c r="F335" s="1" t="s">
        <v>104</v>
      </c>
      <c r="H335" s="1" t="s">
        <v>117</v>
      </c>
      <c r="L335" s="1" t="s">
        <v>123</v>
      </c>
      <c r="Q335" s="31">
        <v>2202</v>
      </c>
      <c r="T335" s="1">
        <v>2</v>
      </c>
      <c r="U335" s="28">
        <f t="shared" si="21"/>
        <v>9.2081031307550648E-4</v>
      </c>
      <c r="AB335" s="31">
        <v>2202</v>
      </c>
      <c r="AF335" s="31">
        <v>2172</v>
      </c>
      <c r="AG335" s="28">
        <f t="shared" si="19"/>
        <v>0.98637602179836514</v>
      </c>
      <c r="AI335" s="26">
        <v>27.05</v>
      </c>
      <c r="AL335" s="26">
        <f t="shared" si="20"/>
        <v>58.752600000000001</v>
      </c>
    </row>
    <row r="336" spans="1:38">
      <c r="A336" s="1" t="s">
        <v>103</v>
      </c>
      <c r="B336" s="25">
        <v>43098</v>
      </c>
      <c r="C336" s="25">
        <v>43040</v>
      </c>
      <c r="D336" s="25">
        <v>43100</v>
      </c>
      <c r="E336" s="1" t="s">
        <v>67</v>
      </c>
      <c r="F336" s="1" t="s">
        <v>104</v>
      </c>
      <c r="H336" s="1" t="s">
        <v>117</v>
      </c>
      <c r="L336" s="1" t="s">
        <v>123</v>
      </c>
      <c r="Q336" s="31">
        <v>1142</v>
      </c>
      <c r="T336" s="1">
        <v>1</v>
      </c>
      <c r="U336" s="28">
        <f t="shared" si="21"/>
        <v>8.8652482269503544E-4</v>
      </c>
      <c r="AB336" s="31">
        <v>1142</v>
      </c>
      <c r="AF336" s="31">
        <v>1128</v>
      </c>
      <c r="AG336" s="28">
        <f t="shared" si="19"/>
        <v>0.98774080560420319</v>
      </c>
      <c r="AI336" s="26">
        <v>27.05</v>
      </c>
      <c r="AL336" s="26">
        <f t="shared" si="20"/>
        <v>30.512400000000003</v>
      </c>
    </row>
    <row r="337" spans="1:38">
      <c r="A337" s="1" t="s">
        <v>103</v>
      </c>
      <c r="B337" s="25">
        <v>43099</v>
      </c>
      <c r="C337" s="25">
        <v>43040</v>
      </c>
      <c r="D337" s="25">
        <v>43100</v>
      </c>
      <c r="E337" s="1" t="s">
        <v>67</v>
      </c>
      <c r="F337" s="1" t="s">
        <v>104</v>
      </c>
      <c r="H337" s="1" t="s">
        <v>117</v>
      </c>
      <c r="L337" s="1" t="s">
        <v>123</v>
      </c>
      <c r="Q337" s="31">
        <v>582</v>
      </c>
      <c r="T337" s="1">
        <v>0</v>
      </c>
      <c r="U337" s="28">
        <f t="shared" si="21"/>
        <v>0</v>
      </c>
      <c r="AB337" s="31">
        <v>582</v>
      </c>
      <c r="AF337" s="31">
        <v>575</v>
      </c>
      <c r="AG337" s="28">
        <f t="shared" si="19"/>
        <v>0.98797250859106533</v>
      </c>
      <c r="AI337" s="26">
        <v>27.05</v>
      </c>
      <c r="AL337" s="26">
        <f t="shared" si="20"/>
        <v>15.553750000000001</v>
      </c>
    </row>
    <row r="338" spans="1:38">
      <c r="A338" s="1" t="s">
        <v>103</v>
      </c>
      <c r="B338" s="25">
        <v>43100</v>
      </c>
      <c r="C338" s="25">
        <v>43040</v>
      </c>
      <c r="D338" s="25">
        <v>43100</v>
      </c>
      <c r="E338" s="1" t="s">
        <v>67</v>
      </c>
      <c r="F338" s="1" t="s">
        <v>104</v>
      </c>
      <c r="H338" s="1" t="s">
        <v>117</v>
      </c>
      <c r="L338" s="1" t="s">
        <v>123</v>
      </c>
      <c r="Q338" s="31">
        <v>1718</v>
      </c>
      <c r="T338" s="1">
        <v>0</v>
      </c>
      <c r="U338" s="28">
        <f t="shared" si="21"/>
        <v>0</v>
      </c>
      <c r="AB338" s="31">
        <v>1718</v>
      </c>
      <c r="AF338" s="31">
        <v>1709</v>
      </c>
      <c r="AG338" s="28">
        <f t="shared" si="19"/>
        <v>0.99476135040745051</v>
      </c>
      <c r="AI338" s="26">
        <v>27.05</v>
      </c>
      <c r="AL338" s="26">
        <f t="shared" si="20"/>
        <v>46.228450000000002</v>
      </c>
    </row>
    <row r="339" spans="1:38">
      <c r="A339" s="1" t="s">
        <v>103</v>
      </c>
      <c r="B339" s="25">
        <v>43094</v>
      </c>
      <c r="C339" s="25">
        <v>43040</v>
      </c>
      <c r="D339" s="25">
        <v>43100</v>
      </c>
      <c r="E339" s="1" t="s">
        <v>67</v>
      </c>
      <c r="F339" s="1" t="s">
        <v>104</v>
      </c>
      <c r="H339" s="1" t="s">
        <v>118</v>
      </c>
      <c r="L339" s="1" t="s">
        <v>124</v>
      </c>
      <c r="Q339" s="31">
        <v>2378</v>
      </c>
      <c r="T339" s="1">
        <v>1</v>
      </c>
      <c r="U339" s="28">
        <f t="shared" si="21"/>
        <v>4.288164665523156E-4</v>
      </c>
      <c r="AB339" s="31">
        <v>2378</v>
      </c>
      <c r="AF339" s="31">
        <v>2332</v>
      </c>
      <c r="AG339" s="28">
        <f t="shared" si="19"/>
        <v>0.98065601345668629</v>
      </c>
      <c r="AI339" s="26">
        <v>27.05</v>
      </c>
      <c r="AL339" s="26">
        <f t="shared" si="20"/>
        <v>63.080599999999997</v>
      </c>
    </row>
    <row r="340" spans="1:38">
      <c r="A340" s="1" t="s">
        <v>103</v>
      </c>
      <c r="B340" s="25">
        <v>43095</v>
      </c>
      <c r="C340" s="25">
        <v>43040</v>
      </c>
      <c r="D340" s="25">
        <v>43100</v>
      </c>
      <c r="E340" s="1" t="s">
        <v>67</v>
      </c>
      <c r="F340" s="1" t="s">
        <v>104</v>
      </c>
      <c r="H340" s="1" t="s">
        <v>118</v>
      </c>
      <c r="L340" s="1" t="s">
        <v>124</v>
      </c>
      <c r="Q340" s="31">
        <v>2800</v>
      </c>
      <c r="T340" s="1">
        <v>1</v>
      </c>
      <c r="U340" s="28">
        <f t="shared" si="21"/>
        <v>3.6350418029807341E-4</v>
      </c>
      <c r="AB340" s="31">
        <v>2800</v>
      </c>
      <c r="AF340" s="31">
        <v>2751</v>
      </c>
      <c r="AG340" s="28">
        <f t="shared" si="19"/>
        <v>0.98250000000000004</v>
      </c>
      <c r="AI340" s="26">
        <v>27.05</v>
      </c>
      <c r="AL340" s="26">
        <f t="shared" si="20"/>
        <v>74.414550000000006</v>
      </c>
    </row>
    <row r="341" spans="1:38">
      <c r="A341" s="1" t="s">
        <v>103</v>
      </c>
      <c r="B341" s="25">
        <v>43096</v>
      </c>
      <c r="C341" s="25">
        <v>43040</v>
      </c>
      <c r="D341" s="25">
        <v>43100</v>
      </c>
      <c r="E341" s="1" t="s">
        <v>67</v>
      </c>
      <c r="F341" s="1" t="s">
        <v>104</v>
      </c>
      <c r="H341" s="1" t="s">
        <v>118</v>
      </c>
      <c r="L341" s="1" t="s">
        <v>124</v>
      </c>
      <c r="Q341" s="31">
        <v>2669</v>
      </c>
      <c r="T341" s="1">
        <v>0</v>
      </c>
      <c r="U341" s="28">
        <f t="shared" si="21"/>
        <v>0</v>
      </c>
      <c r="AB341" s="31">
        <v>2669</v>
      </c>
      <c r="AF341" s="31">
        <v>2638</v>
      </c>
      <c r="AG341" s="28">
        <f t="shared" si="19"/>
        <v>0.98838516298239043</v>
      </c>
      <c r="AI341" s="26">
        <v>27.05</v>
      </c>
      <c r="AL341" s="26">
        <f t="shared" si="20"/>
        <v>71.357900000000015</v>
      </c>
    </row>
    <row r="342" spans="1:38">
      <c r="A342" s="1" t="s">
        <v>103</v>
      </c>
      <c r="B342" s="25">
        <v>43097</v>
      </c>
      <c r="C342" s="25">
        <v>43040</v>
      </c>
      <c r="D342" s="25">
        <v>43100</v>
      </c>
      <c r="E342" s="1" t="s">
        <v>67</v>
      </c>
      <c r="F342" s="1" t="s">
        <v>104</v>
      </c>
      <c r="H342" s="1" t="s">
        <v>118</v>
      </c>
      <c r="L342" s="1" t="s">
        <v>124</v>
      </c>
      <c r="Q342" s="31">
        <v>2220</v>
      </c>
      <c r="T342" s="1">
        <v>3</v>
      </c>
      <c r="U342" s="28">
        <f t="shared" si="21"/>
        <v>1.3786764705882354E-3</v>
      </c>
      <c r="AB342" s="31">
        <v>2220</v>
      </c>
      <c r="AF342" s="31">
        <v>2176</v>
      </c>
      <c r="AG342" s="28">
        <f t="shared" si="19"/>
        <v>0.98018018018018016</v>
      </c>
      <c r="AI342" s="26">
        <v>27.05</v>
      </c>
      <c r="AL342" s="26">
        <f t="shared" si="20"/>
        <v>58.860800000000005</v>
      </c>
    </row>
    <row r="343" spans="1:38">
      <c r="A343" s="1" t="s">
        <v>103</v>
      </c>
      <c r="B343" s="25">
        <v>43098</v>
      </c>
      <c r="C343" s="25">
        <v>43040</v>
      </c>
      <c r="D343" s="25">
        <v>43100</v>
      </c>
      <c r="E343" s="1" t="s">
        <v>67</v>
      </c>
      <c r="F343" s="1" t="s">
        <v>104</v>
      </c>
      <c r="H343" s="1" t="s">
        <v>118</v>
      </c>
      <c r="L343" s="1" t="s">
        <v>124</v>
      </c>
      <c r="Q343" s="31">
        <v>1092</v>
      </c>
      <c r="T343" s="1">
        <v>3</v>
      </c>
      <c r="U343" s="28">
        <f t="shared" si="21"/>
        <v>2.7803521779425394E-3</v>
      </c>
      <c r="AB343" s="31">
        <v>1092</v>
      </c>
      <c r="AF343" s="31">
        <v>1079</v>
      </c>
      <c r="AG343" s="28">
        <f t="shared" si="19"/>
        <v>0.98809523809523814</v>
      </c>
      <c r="AI343" s="26">
        <v>27.05</v>
      </c>
      <c r="AL343" s="26">
        <f t="shared" si="20"/>
        <v>29.18695</v>
      </c>
    </row>
    <row r="344" spans="1:38">
      <c r="A344" s="1" t="s">
        <v>103</v>
      </c>
      <c r="B344" s="25">
        <v>43099</v>
      </c>
      <c r="C344" s="25">
        <v>43040</v>
      </c>
      <c r="D344" s="25">
        <v>43100</v>
      </c>
      <c r="E344" s="1" t="s">
        <v>67</v>
      </c>
      <c r="F344" s="1" t="s">
        <v>104</v>
      </c>
      <c r="H344" s="1" t="s">
        <v>118</v>
      </c>
      <c r="L344" s="1" t="s">
        <v>124</v>
      </c>
      <c r="Q344" s="31">
        <v>615</v>
      </c>
      <c r="T344" s="1">
        <v>0</v>
      </c>
      <c r="U344" s="28">
        <f t="shared" si="21"/>
        <v>0</v>
      </c>
      <c r="AB344" s="31">
        <v>615</v>
      </c>
      <c r="AF344" s="31">
        <v>608</v>
      </c>
      <c r="AG344" s="28">
        <f t="shared" si="19"/>
        <v>0.98861788617886182</v>
      </c>
      <c r="AI344" s="26">
        <v>27.05</v>
      </c>
      <c r="AL344" s="26">
        <f t="shared" si="20"/>
        <v>16.446400000000001</v>
      </c>
    </row>
    <row r="345" spans="1:38">
      <c r="A345" s="1" t="s">
        <v>103</v>
      </c>
      <c r="B345" s="25">
        <v>43100</v>
      </c>
      <c r="C345" s="25">
        <v>43040</v>
      </c>
      <c r="D345" s="25">
        <v>43100</v>
      </c>
      <c r="E345" s="1" t="s">
        <v>67</v>
      </c>
      <c r="F345" s="1" t="s">
        <v>104</v>
      </c>
      <c r="H345" s="1" t="s">
        <v>118</v>
      </c>
      <c r="L345" s="1" t="s">
        <v>124</v>
      </c>
      <c r="Q345" s="31">
        <v>1687</v>
      </c>
      <c r="T345" s="1">
        <v>1</v>
      </c>
      <c r="U345" s="28">
        <f t="shared" si="21"/>
        <v>5.9488399762046404E-4</v>
      </c>
      <c r="AB345" s="31">
        <v>1687</v>
      </c>
      <c r="AF345" s="31">
        <v>1681</v>
      </c>
      <c r="AG345" s="28">
        <f t="shared" si="19"/>
        <v>0.99644339063426202</v>
      </c>
      <c r="AI345" s="26">
        <v>27.05</v>
      </c>
      <c r="AL345" s="26">
        <f t="shared" si="20"/>
        <v>45.471050000000005</v>
      </c>
    </row>
    <row r="346" spans="1:38">
      <c r="A346" s="1" t="s">
        <v>103</v>
      </c>
      <c r="B346" s="25">
        <v>43094</v>
      </c>
      <c r="C346" s="25">
        <v>43040</v>
      </c>
      <c r="D346" s="25">
        <v>43100</v>
      </c>
      <c r="E346" s="1" t="s">
        <v>67</v>
      </c>
      <c r="F346" s="1" t="s">
        <v>104</v>
      </c>
      <c r="H346" s="1" t="s">
        <v>119</v>
      </c>
      <c r="L346" s="1" t="s">
        <v>125</v>
      </c>
      <c r="Q346" s="31">
        <v>2432</v>
      </c>
      <c r="T346" s="1">
        <v>1</v>
      </c>
      <c r="U346" s="28">
        <f t="shared" si="21"/>
        <v>4.187604690117253E-4</v>
      </c>
      <c r="AB346" s="31">
        <v>2432</v>
      </c>
      <c r="AF346" s="31">
        <v>2388</v>
      </c>
      <c r="AG346" s="28">
        <f t="shared" si="19"/>
        <v>0.98190789473684215</v>
      </c>
      <c r="AI346" s="26">
        <v>27.05</v>
      </c>
      <c r="AL346" s="26">
        <f t="shared" si="20"/>
        <v>64.595399999999998</v>
      </c>
    </row>
    <row r="347" spans="1:38">
      <c r="A347" s="1" t="s">
        <v>103</v>
      </c>
      <c r="B347" s="25">
        <v>43095</v>
      </c>
      <c r="C347" s="25">
        <v>43040</v>
      </c>
      <c r="D347" s="25">
        <v>43100</v>
      </c>
      <c r="E347" s="1" t="s">
        <v>67</v>
      </c>
      <c r="F347" s="1" t="s">
        <v>104</v>
      </c>
      <c r="H347" s="1" t="s">
        <v>119</v>
      </c>
      <c r="L347" s="1" t="s">
        <v>125</v>
      </c>
      <c r="Q347" s="31">
        <v>2712</v>
      </c>
      <c r="T347" s="1">
        <v>0</v>
      </c>
      <c r="U347" s="28">
        <f t="shared" si="21"/>
        <v>0</v>
      </c>
      <c r="AB347" s="31">
        <v>2712</v>
      </c>
      <c r="AF347" s="31">
        <v>2659</v>
      </c>
      <c r="AG347" s="28">
        <f t="shared" si="19"/>
        <v>0.98045722713864303</v>
      </c>
      <c r="AI347" s="26">
        <v>27.05</v>
      </c>
      <c r="AL347" s="26">
        <f t="shared" si="20"/>
        <v>71.92595</v>
      </c>
    </row>
    <row r="348" spans="1:38">
      <c r="A348" s="1" t="s">
        <v>103</v>
      </c>
      <c r="B348" s="25">
        <v>43096</v>
      </c>
      <c r="C348" s="25">
        <v>43040</v>
      </c>
      <c r="D348" s="25">
        <v>43100</v>
      </c>
      <c r="E348" s="1" t="s">
        <v>67</v>
      </c>
      <c r="F348" s="1" t="s">
        <v>104</v>
      </c>
      <c r="H348" s="1" t="s">
        <v>119</v>
      </c>
      <c r="L348" s="1" t="s">
        <v>125</v>
      </c>
      <c r="Q348" s="31">
        <v>2647</v>
      </c>
      <c r="T348" s="1">
        <v>0</v>
      </c>
      <c r="U348" s="28">
        <f t="shared" si="21"/>
        <v>0</v>
      </c>
      <c r="AB348" s="31">
        <v>2647</v>
      </c>
      <c r="AF348" s="31">
        <v>2617</v>
      </c>
      <c r="AG348" s="28">
        <f t="shared" si="19"/>
        <v>0.98866641480921802</v>
      </c>
      <c r="AI348" s="26">
        <v>27.05</v>
      </c>
      <c r="AL348" s="26">
        <f t="shared" si="20"/>
        <v>70.789850000000001</v>
      </c>
    </row>
    <row r="349" spans="1:38">
      <c r="A349" s="1" t="s">
        <v>103</v>
      </c>
      <c r="B349" s="25">
        <v>43097</v>
      </c>
      <c r="C349" s="25">
        <v>43040</v>
      </c>
      <c r="D349" s="25">
        <v>43100</v>
      </c>
      <c r="E349" s="1" t="s">
        <v>67</v>
      </c>
      <c r="F349" s="1" t="s">
        <v>104</v>
      </c>
      <c r="H349" s="1" t="s">
        <v>119</v>
      </c>
      <c r="L349" s="1" t="s">
        <v>125</v>
      </c>
      <c r="Q349" s="31">
        <v>2207</v>
      </c>
      <c r="T349" s="1">
        <v>3</v>
      </c>
      <c r="U349" s="28">
        <f t="shared" si="21"/>
        <v>1.3837638376383763E-3</v>
      </c>
      <c r="AB349" s="31">
        <v>2207</v>
      </c>
      <c r="AF349" s="31">
        <v>2168</v>
      </c>
      <c r="AG349" s="28">
        <f t="shared" ref="AG349:AG366" si="22">AF349/Q349</f>
        <v>0.98232895333031267</v>
      </c>
      <c r="AI349" s="26">
        <v>27.05</v>
      </c>
      <c r="AL349" s="26">
        <f t="shared" ref="AL349:AL366" si="23">AF349*AI349/1000</f>
        <v>58.644400000000005</v>
      </c>
    </row>
    <row r="350" spans="1:38">
      <c r="A350" s="1" t="s">
        <v>103</v>
      </c>
      <c r="B350" s="25">
        <v>43098</v>
      </c>
      <c r="C350" s="25">
        <v>43040</v>
      </c>
      <c r="D350" s="25">
        <v>43100</v>
      </c>
      <c r="E350" s="1" t="s">
        <v>67</v>
      </c>
      <c r="F350" s="1" t="s">
        <v>104</v>
      </c>
      <c r="H350" s="1" t="s">
        <v>119</v>
      </c>
      <c r="L350" s="1" t="s">
        <v>125</v>
      </c>
      <c r="Q350" s="31">
        <v>1078</v>
      </c>
      <c r="T350" s="1">
        <v>0</v>
      </c>
      <c r="U350" s="28">
        <f t="shared" si="21"/>
        <v>0</v>
      </c>
      <c r="AB350" s="31">
        <v>1078</v>
      </c>
      <c r="AF350" s="31">
        <v>1063</v>
      </c>
      <c r="AG350" s="28">
        <f t="shared" si="22"/>
        <v>0.98608534322820041</v>
      </c>
      <c r="AI350" s="26">
        <v>27.05</v>
      </c>
      <c r="AL350" s="26">
        <f t="shared" si="23"/>
        <v>28.754150000000003</v>
      </c>
    </row>
    <row r="351" spans="1:38">
      <c r="A351" s="1" t="s">
        <v>103</v>
      </c>
      <c r="B351" s="25">
        <v>43099</v>
      </c>
      <c r="C351" s="25">
        <v>43040</v>
      </c>
      <c r="D351" s="25">
        <v>43100</v>
      </c>
      <c r="E351" s="1" t="s">
        <v>67</v>
      </c>
      <c r="F351" s="1" t="s">
        <v>104</v>
      </c>
      <c r="H351" s="1" t="s">
        <v>119</v>
      </c>
      <c r="L351" s="1" t="s">
        <v>125</v>
      </c>
      <c r="Q351" s="31">
        <v>543</v>
      </c>
      <c r="T351" s="1">
        <v>0</v>
      </c>
      <c r="U351" s="28">
        <f t="shared" si="21"/>
        <v>0</v>
      </c>
      <c r="AB351" s="31">
        <v>543</v>
      </c>
      <c r="AF351" s="31">
        <v>539</v>
      </c>
      <c r="AG351" s="28">
        <f t="shared" si="22"/>
        <v>0.99263351749539597</v>
      </c>
      <c r="AI351" s="26">
        <v>27.05</v>
      </c>
      <c r="AL351" s="26">
        <f t="shared" si="23"/>
        <v>14.57995</v>
      </c>
    </row>
    <row r="352" spans="1:38">
      <c r="A352" s="1" t="s">
        <v>103</v>
      </c>
      <c r="B352" s="25">
        <v>43100</v>
      </c>
      <c r="C352" s="25">
        <v>43040</v>
      </c>
      <c r="D352" s="25">
        <v>43100</v>
      </c>
      <c r="E352" s="1" t="s">
        <v>67</v>
      </c>
      <c r="F352" s="1" t="s">
        <v>104</v>
      </c>
      <c r="H352" s="1" t="s">
        <v>119</v>
      </c>
      <c r="L352" s="1" t="s">
        <v>125</v>
      </c>
      <c r="Q352" s="31">
        <v>1702</v>
      </c>
      <c r="T352" s="1">
        <v>1</v>
      </c>
      <c r="U352" s="28">
        <f t="shared" si="21"/>
        <v>5.8997050147492625E-4</v>
      </c>
      <c r="AB352" s="31">
        <v>1702</v>
      </c>
      <c r="AF352" s="31">
        <v>1695</v>
      </c>
      <c r="AG352" s="28">
        <f t="shared" si="22"/>
        <v>0.99588719153936545</v>
      </c>
      <c r="AI352" s="26">
        <v>27.05</v>
      </c>
      <c r="AL352" s="26">
        <f t="shared" si="23"/>
        <v>45.84975</v>
      </c>
    </row>
    <row r="353" spans="1:38">
      <c r="A353" s="1" t="s">
        <v>103</v>
      </c>
      <c r="B353" s="25">
        <v>43094</v>
      </c>
      <c r="C353" s="25">
        <v>43040</v>
      </c>
      <c r="D353" s="25">
        <v>43100</v>
      </c>
      <c r="E353" s="1" t="s">
        <v>67</v>
      </c>
      <c r="F353" s="1" t="s">
        <v>104</v>
      </c>
      <c r="H353" s="1" t="s">
        <v>120</v>
      </c>
      <c r="L353" s="1" t="s">
        <v>126</v>
      </c>
      <c r="Q353" s="31">
        <v>2386</v>
      </c>
      <c r="T353" s="1">
        <v>1</v>
      </c>
      <c r="U353" s="28">
        <f t="shared" si="21"/>
        <v>4.2662116040955632E-4</v>
      </c>
      <c r="AB353" s="31">
        <v>2386</v>
      </c>
      <c r="AF353" s="31">
        <v>2344</v>
      </c>
      <c r="AG353" s="28">
        <f t="shared" si="22"/>
        <v>0.98239731768650462</v>
      </c>
      <c r="AI353" s="26">
        <v>27.05</v>
      </c>
      <c r="AL353" s="26">
        <f t="shared" si="23"/>
        <v>63.405200000000008</v>
      </c>
    </row>
    <row r="354" spans="1:38">
      <c r="A354" s="1" t="s">
        <v>103</v>
      </c>
      <c r="B354" s="25">
        <v>43095</v>
      </c>
      <c r="C354" s="25">
        <v>43040</v>
      </c>
      <c r="D354" s="25">
        <v>43100</v>
      </c>
      <c r="E354" s="1" t="s">
        <v>67</v>
      </c>
      <c r="F354" s="1" t="s">
        <v>104</v>
      </c>
      <c r="H354" s="1" t="s">
        <v>120</v>
      </c>
      <c r="L354" s="1" t="s">
        <v>126</v>
      </c>
      <c r="Q354" s="31">
        <v>2674</v>
      </c>
      <c r="T354" s="1">
        <v>0</v>
      </c>
      <c r="U354" s="28">
        <f t="shared" si="21"/>
        <v>0</v>
      </c>
      <c r="AB354" s="31">
        <v>2674</v>
      </c>
      <c r="AF354" s="31">
        <v>2636</v>
      </c>
      <c r="AG354" s="28">
        <f t="shared" si="22"/>
        <v>0.98578908002991772</v>
      </c>
      <c r="AI354" s="26">
        <v>27.05</v>
      </c>
      <c r="AL354" s="26">
        <f t="shared" si="23"/>
        <v>71.30380000000001</v>
      </c>
    </row>
    <row r="355" spans="1:38">
      <c r="A355" s="1" t="s">
        <v>103</v>
      </c>
      <c r="B355" s="25">
        <v>43096</v>
      </c>
      <c r="C355" s="25">
        <v>43040</v>
      </c>
      <c r="D355" s="25">
        <v>43100</v>
      </c>
      <c r="E355" s="1" t="s">
        <v>67</v>
      </c>
      <c r="F355" s="1" t="s">
        <v>104</v>
      </c>
      <c r="H355" s="1" t="s">
        <v>120</v>
      </c>
      <c r="L355" s="1" t="s">
        <v>126</v>
      </c>
      <c r="Q355" s="31">
        <v>2572</v>
      </c>
      <c r="T355" s="1">
        <v>3</v>
      </c>
      <c r="U355" s="28">
        <f t="shared" si="21"/>
        <v>1.1876484560570072E-3</v>
      </c>
      <c r="AB355" s="31">
        <v>2572</v>
      </c>
      <c r="AF355" s="31">
        <v>2526</v>
      </c>
      <c r="AG355" s="28">
        <f t="shared" si="22"/>
        <v>0.98211508553654747</v>
      </c>
      <c r="AI355" s="26">
        <v>27.05</v>
      </c>
      <c r="AL355" s="26">
        <f t="shared" si="23"/>
        <v>68.328299999999999</v>
      </c>
    </row>
    <row r="356" spans="1:38">
      <c r="A356" s="1" t="s">
        <v>103</v>
      </c>
      <c r="B356" s="25">
        <v>43097</v>
      </c>
      <c r="C356" s="25">
        <v>43040</v>
      </c>
      <c r="D356" s="25">
        <v>43100</v>
      </c>
      <c r="E356" s="1" t="s">
        <v>67</v>
      </c>
      <c r="F356" s="1" t="s">
        <v>104</v>
      </c>
      <c r="H356" s="1" t="s">
        <v>120</v>
      </c>
      <c r="L356" s="1" t="s">
        <v>126</v>
      </c>
      <c r="Q356" s="31">
        <v>2176</v>
      </c>
      <c r="T356" s="1">
        <v>1</v>
      </c>
      <c r="U356" s="28">
        <f t="shared" si="21"/>
        <v>4.6641791044776119E-4</v>
      </c>
      <c r="AB356" s="31">
        <v>2176</v>
      </c>
      <c r="AF356" s="31">
        <v>2144</v>
      </c>
      <c r="AG356" s="28">
        <f t="shared" si="22"/>
        <v>0.98529411764705888</v>
      </c>
      <c r="AI356" s="26">
        <v>27.05</v>
      </c>
      <c r="AL356" s="26">
        <f t="shared" si="23"/>
        <v>57.995200000000004</v>
      </c>
    </row>
    <row r="357" spans="1:38">
      <c r="A357" s="1" t="s">
        <v>103</v>
      </c>
      <c r="B357" s="25">
        <v>43098</v>
      </c>
      <c r="C357" s="25">
        <v>43040</v>
      </c>
      <c r="D357" s="25">
        <v>43100</v>
      </c>
      <c r="E357" s="1" t="s">
        <v>67</v>
      </c>
      <c r="F357" s="1" t="s">
        <v>104</v>
      </c>
      <c r="H357" s="1" t="s">
        <v>120</v>
      </c>
      <c r="L357" s="1" t="s">
        <v>126</v>
      </c>
      <c r="Q357" s="31">
        <v>1176</v>
      </c>
      <c r="T357" s="1">
        <v>1</v>
      </c>
      <c r="U357" s="28">
        <f t="shared" si="21"/>
        <v>8.598452278589854E-4</v>
      </c>
      <c r="AB357" s="31">
        <v>1176</v>
      </c>
      <c r="AF357" s="31">
        <v>1163</v>
      </c>
      <c r="AG357" s="28">
        <f t="shared" si="22"/>
        <v>0.98894557823129248</v>
      </c>
      <c r="AI357" s="26">
        <v>27.05</v>
      </c>
      <c r="AL357" s="26">
        <f t="shared" si="23"/>
        <v>31.459150000000001</v>
      </c>
    </row>
    <row r="358" spans="1:38">
      <c r="A358" s="1" t="s">
        <v>103</v>
      </c>
      <c r="B358" s="25">
        <v>43099</v>
      </c>
      <c r="C358" s="25">
        <v>43040</v>
      </c>
      <c r="D358" s="25">
        <v>43100</v>
      </c>
      <c r="E358" s="1" t="s">
        <v>67</v>
      </c>
      <c r="F358" s="1" t="s">
        <v>104</v>
      </c>
      <c r="H358" s="1" t="s">
        <v>120</v>
      </c>
      <c r="L358" s="1" t="s">
        <v>126</v>
      </c>
      <c r="Q358" s="31">
        <v>618</v>
      </c>
      <c r="T358" s="1">
        <v>0</v>
      </c>
      <c r="U358" s="28">
        <f t="shared" si="21"/>
        <v>0</v>
      </c>
      <c r="AB358" s="31">
        <v>618</v>
      </c>
      <c r="AF358" s="31">
        <v>610</v>
      </c>
      <c r="AG358" s="28">
        <f t="shared" si="22"/>
        <v>0.98705501618122982</v>
      </c>
      <c r="AI358" s="26">
        <v>27.05</v>
      </c>
      <c r="AL358" s="26">
        <f t="shared" si="23"/>
        <v>16.500499999999999</v>
      </c>
    </row>
    <row r="359" spans="1:38">
      <c r="A359" s="1" t="s">
        <v>103</v>
      </c>
      <c r="B359" s="25">
        <v>43100</v>
      </c>
      <c r="C359" s="25">
        <v>43040</v>
      </c>
      <c r="D359" s="25">
        <v>43100</v>
      </c>
      <c r="E359" s="1" t="s">
        <v>67</v>
      </c>
      <c r="F359" s="1" t="s">
        <v>104</v>
      </c>
      <c r="H359" s="1" t="s">
        <v>120</v>
      </c>
      <c r="L359" s="1" t="s">
        <v>126</v>
      </c>
      <c r="Q359" s="31">
        <v>1673</v>
      </c>
      <c r="T359" s="1">
        <v>0</v>
      </c>
      <c r="U359" s="28">
        <f t="shared" si="21"/>
        <v>0</v>
      </c>
      <c r="AB359" s="31">
        <v>1673</v>
      </c>
      <c r="AF359" s="31">
        <v>1669</v>
      </c>
      <c r="AG359" s="28">
        <f t="shared" si="22"/>
        <v>0.99760908547519422</v>
      </c>
      <c r="AI359" s="26">
        <v>27.05</v>
      </c>
      <c r="AL359" s="26">
        <f t="shared" si="23"/>
        <v>45.146450000000002</v>
      </c>
    </row>
    <row r="360" spans="1:38">
      <c r="A360" s="1" t="s">
        <v>103</v>
      </c>
      <c r="B360" s="25">
        <v>43094</v>
      </c>
      <c r="C360" s="25">
        <v>43040</v>
      </c>
      <c r="D360" s="25">
        <v>43100</v>
      </c>
      <c r="E360" s="1" t="s">
        <v>67</v>
      </c>
      <c r="F360" s="1" t="s">
        <v>104</v>
      </c>
      <c r="H360" s="1" t="s">
        <v>121</v>
      </c>
      <c r="L360" s="1" t="s">
        <v>127</v>
      </c>
      <c r="Q360" s="31">
        <v>2440</v>
      </c>
      <c r="T360" s="1">
        <v>2</v>
      </c>
      <c r="U360" s="28">
        <f t="shared" si="21"/>
        <v>8.3368070029178826E-4</v>
      </c>
      <c r="AB360" s="31">
        <v>2440</v>
      </c>
      <c r="AF360" s="31">
        <v>2399</v>
      </c>
      <c r="AG360" s="28">
        <f t="shared" si="22"/>
        <v>0.9831967213114754</v>
      </c>
      <c r="AI360" s="26">
        <v>27.05</v>
      </c>
      <c r="AL360" s="26">
        <f t="shared" si="23"/>
        <v>64.892949999999999</v>
      </c>
    </row>
    <row r="361" spans="1:38">
      <c r="A361" s="1" t="s">
        <v>103</v>
      </c>
      <c r="B361" s="25">
        <v>43095</v>
      </c>
      <c r="C361" s="25">
        <v>43040</v>
      </c>
      <c r="D361" s="25">
        <v>43100</v>
      </c>
      <c r="E361" s="1" t="s">
        <v>67</v>
      </c>
      <c r="F361" s="1" t="s">
        <v>104</v>
      </c>
      <c r="H361" s="1" t="s">
        <v>121</v>
      </c>
      <c r="L361" s="1" t="s">
        <v>127</v>
      </c>
      <c r="Q361" s="31">
        <v>2645</v>
      </c>
      <c r="T361" s="1">
        <v>1</v>
      </c>
      <c r="U361" s="28">
        <f t="shared" si="21"/>
        <v>3.8491147036181676E-4</v>
      </c>
      <c r="AB361" s="31">
        <v>2645</v>
      </c>
      <c r="AF361" s="31">
        <v>2598</v>
      </c>
      <c r="AG361" s="28">
        <f t="shared" si="22"/>
        <v>0.98223062381852555</v>
      </c>
      <c r="AI361" s="26">
        <v>27.05</v>
      </c>
      <c r="AL361" s="26">
        <f t="shared" si="23"/>
        <v>70.275900000000007</v>
      </c>
    </row>
    <row r="362" spans="1:38">
      <c r="A362" s="1" t="s">
        <v>103</v>
      </c>
      <c r="B362" s="25">
        <v>43096</v>
      </c>
      <c r="C362" s="25">
        <v>43040</v>
      </c>
      <c r="D362" s="25">
        <v>43100</v>
      </c>
      <c r="E362" s="1" t="s">
        <v>67</v>
      </c>
      <c r="F362" s="1" t="s">
        <v>104</v>
      </c>
      <c r="H362" s="1" t="s">
        <v>121</v>
      </c>
      <c r="L362" s="1" t="s">
        <v>127</v>
      </c>
      <c r="Q362" s="31">
        <v>2643</v>
      </c>
      <c r="T362" s="1">
        <v>3</v>
      </c>
      <c r="U362" s="28">
        <f t="shared" si="21"/>
        <v>1.152073732718894E-3</v>
      </c>
      <c r="AB362" s="31">
        <v>2643</v>
      </c>
      <c r="AF362" s="31">
        <v>2604</v>
      </c>
      <c r="AG362" s="28">
        <f t="shared" si="22"/>
        <v>0.98524404086265605</v>
      </c>
      <c r="AI362" s="26">
        <v>27.05</v>
      </c>
      <c r="AL362" s="26">
        <f t="shared" si="23"/>
        <v>70.438199999999995</v>
      </c>
    </row>
    <row r="363" spans="1:38">
      <c r="A363" s="1" t="s">
        <v>103</v>
      </c>
      <c r="B363" s="25">
        <v>43097</v>
      </c>
      <c r="C363" s="25">
        <v>43040</v>
      </c>
      <c r="D363" s="25">
        <v>43100</v>
      </c>
      <c r="E363" s="1" t="s">
        <v>67</v>
      </c>
      <c r="F363" s="1" t="s">
        <v>104</v>
      </c>
      <c r="H363" s="1" t="s">
        <v>121</v>
      </c>
      <c r="L363" s="1" t="s">
        <v>127</v>
      </c>
      <c r="Q363" s="31">
        <v>2092</v>
      </c>
      <c r="T363" s="1">
        <v>0</v>
      </c>
      <c r="U363" s="28">
        <f t="shared" si="21"/>
        <v>0</v>
      </c>
      <c r="AB363" s="31">
        <v>2092</v>
      </c>
      <c r="AF363" s="31">
        <v>2074</v>
      </c>
      <c r="AG363" s="28">
        <f t="shared" si="22"/>
        <v>0.99139579349904394</v>
      </c>
      <c r="AI363" s="26">
        <v>27.05</v>
      </c>
      <c r="AL363" s="26">
        <f t="shared" si="23"/>
        <v>56.101700000000001</v>
      </c>
    </row>
    <row r="364" spans="1:38">
      <c r="A364" s="1" t="s">
        <v>103</v>
      </c>
      <c r="B364" s="25">
        <v>43098</v>
      </c>
      <c r="C364" s="25">
        <v>43040</v>
      </c>
      <c r="D364" s="25">
        <v>43100</v>
      </c>
      <c r="E364" s="1" t="s">
        <v>67</v>
      </c>
      <c r="F364" s="1" t="s">
        <v>104</v>
      </c>
      <c r="H364" s="1" t="s">
        <v>121</v>
      </c>
      <c r="L364" s="1" t="s">
        <v>127</v>
      </c>
      <c r="Q364" s="31">
        <v>1094</v>
      </c>
      <c r="T364" s="1">
        <v>0</v>
      </c>
      <c r="U364" s="28">
        <f t="shared" si="21"/>
        <v>0</v>
      </c>
      <c r="AB364" s="31">
        <v>1094</v>
      </c>
      <c r="AF364" s="31">
        <v>1078</v>
      </c>
      <c r="AG364" s="28">
        <f t="shared" si="22"/>
        <v>0.98537477148080443</v>
      </c>
      <c r="AI364" s="26">
        <v>27.05</v>
      </c>
      <c r="AL364" s="26">
        <f t="shared" si="23"/>
        <v>29.1599</v>
      </c>
    </row>
    <row r="365" spans="1:38">
      <c r="A365" s="1" t="s">
        <v>103</v>
      </c>
      <c r="B365" s="25">
        <v>43099</v>
      </c>
      <c r="C365" s="25">
        <v>43040</v>
      </c>
      <c r="D365" s="25">
        <v>43100</v>
      </c>
      <c r="E365" s="1" t="s">
        <v>67</v>
      </c>
      <c r="F365" s="1" t="s">
        <v>104</v>
      </c>
      <c r="H365" s="1" t="s">
        <v>121</v>
      </c>
      <c r="L365" s="1" t="s">
        <v>127</v>
      </c>
      <c r="Q365" s="31">
        <v>568</v>
      </c>
      <c r="T365" s="1">
        <v>0</v>
      </c>
      <c r="U365" s="28">
        <f t="shared" si="21"/>
        <v>0</v>
      </c>
      <c r="AB365" s="31">
        <v>568</v>
      </c>
      <c r="AF365" s="31">
        <v>564</v>
      </c>
      <c r="AG365" s="28">
        <f t="shared" si="22"/>
        <v>0.99295774647887325</v>
      </c>
      <c r="AI365" s="26">
        <v>27.05</v>
      </c>
      <c r="AL365" s="26">
        <f t="shared" si="23"/>
        <v>15.256200000000002</v>
      </c>
    </row>
    <row r="366" spans="1:38">
      <c r="A366" s="1" t="s">
        <v>103</v>
      </c>
      <c r="B366" s="25">
        <v>43100</v>
      </c>
      <c r="C366" s="25">
        <v>43040</v>
      </c>
      <c r="D366" s="25">
        <v>43100</v>
      </c>
      <c r="E366" s="1" t="s">
        <v>67</v>
      </c>
      <c r="F366" s="1" t="s">
        <v>104</v>
      </c>
      <c r="H366" s="1" t="s">
        <v>121</v>
      </c>
      <c r="L366" s="1" t="s">
        <v>127</v>
      </c>
      <c r="Q366" s="31">
        <v>1724</v>
      </c>
      <c r="T366" s="1">
        <v>0</v>
      </c>
      <c r="U366" s="28">
        <f t="shared" si="21"/>
        <v>0</v>
      </c>
      <c r="AB366" s="31">
        <v>1724</v>
      </c>
      <c r="AF366" s="31">
        <v>1718</v>
      </c>
      <c r="AG366" s="28">
        <f t="shared" si="22"/>
        <v>0.99651972157772617</v>
      </c>
      <c r="AI366" s="26">
        <v>27.05</v>
      </c>
      <c r="AL366" s="26">
        <f t="shared" si="23"/>
        <v>46.471899999999998</v>
      </c>
    </row>
  </sheetData>
  <mergeCells count="4">
    <mergeCell ref="A1:O1"/>
    <mergeCell ref="P1:Z1"/>
    <mergeCell ref="AA1:AH1"/>
    <mergeCell ref="AI1:AL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matrix!$B$2:$B$6</xm:f>
          </x14:formula1>
          <xm:sqref>K3</xm:sqref>
        </x14:dataValidation>
        <x14:dataValidation type="list" allowBlank="1" showInputMessage="1" showErrorMessage="1">
          <x14:formula1>
            <xm:f>matrix!$A$2:$A$4</xm:f>
          </x14:formula1>
          <xm:sqref>J3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zoomScale="80" zoomScaleNormal="80" workbookViewId="0">
      <selection activeCell="D19" sqref="D19"/>
    </sheetView>
  </sheetViews>
  <sheetFormatPr defaultRowHeight="15"/>
  <cols>
    <col min="1" max="1" width="125.140625" customWidth="1"/>
    <col min="2" max="2" width="25.140625" bestFit="1" customWidth="1"/>
    <col min="3" max="4" width="32.28515625" bestFit="1" customWidth="1"/>
    <col min="5" max="5" width="22.85546875" bestFit="1" customWidth="1"/>
  </cols>
  <sheetData>
    <row r="3" spans="1:4">
      <c r="A3" s="53" t="s">
        <v>154</v>
      </c>
      <c r="B3" s="1" t="s">
        <v>158</v>
      </c>
      <c r="C3" s="1" t="s">
        <v>159</v>
      </c>
    </row>
    <row r="4" spans="1:4">
      <c r="A4" s="54" t="s">
        <v>66</v>
      </c>
      <c r="B4" s="56">
        <v>14889104</v>
      </c>
      <c r="C4" s="56">
        <v>19026034</v>
      </c>
    </row>
    <row r="5" spans="1:4">
      <c r="A5" s="55" t="s">
        <v>67</v>
      </c>
      <c r="B5" s="56">
        <v>14889104</v>
      </c>
      <c r="C5" s="56">
        <v>19026034</v>
      </c>
    </row>
    <row r="6" spans="1:4">
      <c r="A6" s="61" t="s">
        <v>74</v>
      </c>
      <c r="B6" s="62"/>
      <c r="C6" s="62">
        <v>1899711</v>
      </c>
    </row>
    <row r="7" spans="1:4">
      <c r="A7" s="61" t="s">
        <v>75</v>
      </c>
      <c r="B7" s="62"/>
      <c r="C7" s="62">
        <v>1904896</v>
      </c>
    </row>
    <row r="8" spans="1:4">
      <c r="A8" s="61" t="s">
        <v>131</v>
      </c>
      <c r="B8" s="62"/>
      <c r="C8" s="62">
        <v>289215</v>
      </c>
    </row>
    <row r="9" spans="1:4">
      <c r="A9" s="58" t="s">
        <v>69</v>
      </c>
      <c r="B9" s="56">
        <v>3832713</v>
      </c>
      <c r="C9" s="56">
        <v>3765713</v>
      </c>
    </row>
    <row r="10" spans="1:4">
      <c r="A10" s="58" t="s">
        <v>71</v>
      </c>
      <c r="B10" s="56">
        <v>1701834</v>
      </c>
      <c r="C10" s="56">
        <v>1666867</v>
      </c>
    </row>
    <row r="11" spans="1:4">
      <c r="A11" s="59" t="s">
        <v>128</v>
      </c>
      <c r="B11" s="60">
        <v>274018</v>
      </c>
      <c r="C11" s="60">
        <v>270236</v>
      </c>
      <c r="D11" s="57"/>
    </row>
    <row r="12" spans="1:4">
      <c r="A12" s="58" t="s">
        <v>70</v>
      </c>
      <c r="B12" s="56">
        <v>4690100</v>
      </c>
      <c r="C12" s="56">
        <v>4628701</v>
      </c>
    </row>
    <row r="13" spans="1:4">
      <c r="A13" s="58" t="s">
        <v>72</v>
      </c>
      <c r="B13" s="56">
        <v>1582601</v>
      </c>
      <c r="C13" s="56">
        <v>1560836</v>
      </c>
    </row>
    <row r="14" spans="1:4">
      <c r="A14" s="59" t="s">
        <v>129</v>
      </c>
      <c r="B14" s="60">
        <v>260845</v>
      </c>
      <c r="C14" s="60">
        <v>258800</v>
      </c>
      <c r="D14" s="57"/>
    </row>
    <row r="15" spans="1:4">
      <c r="A15" s="58" t="s">
        <v>73</v>
      </c>
      <c r="B15" s="56">
        <v>1450467</v>
      </c>
      <c r="C15" s="56">
        <v>1429098</v>
      </c>
    </row>
    <row r="16" spans="1:4">
      <c r="A16" s="59" t="s">
        <v>130</v>
      </c>
      <c r="B16" s="60">
        <v>239054</v>
      </c>
      <c r="C16" s="60">
        <v>237091</v>
      </c>
      <c r="D16" s="57"/>
    </row>
    <row r="17" spans="1:3">
      <c r="A17" s="61" t="s">
        <v>83</v>
      </c>
      <c r="B17" s="62"/>
      <c r="C17" s="62">
        <v>133388</v>
      </c>
    </row>
    <row r="18" spans="1:3">
      <c r="A18" s="61" t="s">
        <v>85</v>
      </c>
      <c r="B18" s="62"/>
      <c r="C18" s="62">
        <v>29793</v>
      </c>
    </row>
    <row r="19" spans="1:3">
      <c r="A19" s="58" t="s">
        <v>82</v>
      </c>
      <c r="B19" s="56">
        <v>25858</v>
      </c>
      <c r="C19" s="56">
        <v>25710</v>
      </c>
    </row>
    <row r="20" spans="1:3">
      <c r="A20" s="58" t="s">
        <v>77</v>
      </c>
      <c r="B20" s="56">
        <v>98000</v>
      </c>
      <c r="C20" s="56">
        <v>96401</v>
      </c>
    </row>
    <row r="21" spans="1:3">
      <c r="A21" s="58" t="s">
        <v>78</v>
      </c>
      <c r="B21" s="56">
        <v>92520</v>
      </c>
      <c r="C21" s="56">
        <v>91491</v>
      </c>
    </row>
    <row r="22" spans="1:3">
      <c r="A22" s="58" t="s">
        <v>79</v>
      </c>
      <c r="B22" s="56">
        <v>84502</v>
      </c>
      <c r="C22" s="56">
        <v>83563</v>
      </c>
    </row>
    <row r="23" spans="1:3">
      <c r="A23" s="61" t="s">
        <v>84</v>
      </c>
      <c r="B23" s="62"/>
      <c r="C23" s="62">
        <v>104504</v>
      </c>
    </row>
    <row r="24" spans="1:3">
      <c r="A24" s="58" t="s">
        <v>76</v>
      </c>
      <c r="B24" s="56">
        <v>501148</v>
      </c>
      <c r="C24" s="56">
        <v>495061</v>
      </c>
    </row>
    <row r="25" spans="1:3">
      <c r="A25" s="58" t="s">
        <v>80</v>
      </c>
      <c r="B25" s="56">
        <v>28336</v>
      </c>
      <c r="C25" s="56">
        <v>28002</v>
      </c>
    </row>
    <row r="26" spans="1:3">
      <c r="A26" s="58" t="s">
        <v>81</v>
      </c>
      <c r="B26" s="56">
        <v>27108</v>
      </c>
      <c r="C26" s="56">
        <v>26957</v>
      </c>
    </row>
    <row r="27" spans="1:3">
      <c r="A27" s="54" t="s">
        <v>155</v>
      </c>
      <c r="B27" s="56">
        <v>14889104</v>
      </c>
      <c r="C27" s="56">
        <v>19026034</v>
      </c>
    </row>
    <row r="28" spans="1:3">
      <c r="C28" s="56">
        <f>SUM(C9:C16,C19:C22,C24:C26)</f>
        <v>14664527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22"/>
  <sheetViews>
    <sheetView zoomScale="80" zoomScaleNormal="80" workbookViewId="0">
      <pane ySplit="2" topLeftCell="A3" activePane="bottomLeft" state="frozen"/>
      <selection activeCell="A2" sqref="A2"/>
      <selection pane="bottomLeft" activeCell="A2" sqref="A2:AL1022"/>
    </sheetView>
  </sheetViews>
  <sheetFormatPr defaultColWidth="21" defaultRowHeight="15"/>
  <cols>
    <col min="1" max="1" width="21" style="37"/>
    <col min="2" max="3" width="21" style="38"/>
    <col min="4" max="5" width="21" style="37"/>
    <col min="6" max="6" width="51.140625" style="37" bestFit="1" customWidth="1"/>
    <col min="7" max="7" width="21" style="37"/>
    <col min="8" max="8" width="25.7109375" style="37" bestFit="1" customWidth="1"/>
    <col min="9" max="11" width="0" style="37" hidden="1" customWidth="1"/>
    <col min="12" max="12" width="90.5703125" style="37" customWidth="1"/>
    <col min="13" max="16" width="21" style="37" customWidth="1"/>
    <col min="17" max="17" width="21" style="39" customWidth="1"/>
    <col min="18" max="31" width="21" style="37" customWidth="1"/>
    <col min="32" max="32" width="21" style="39"/>
    <col min="33" max="33" width="21" style="40" customWidth="1"/>
    <col min="34" max="34" width="21" style="37" customWidth="1"/>
    <col min="35" max="35" width="21" style="41"/>
    <col min="36" max="37" width="21" style="37" customWidth="1"/>
    <col min="38" max="16384" width="21" style="37"/>
  </cols>
  <sheetData>
    <row r="1" spans="1:51" s="5" customFormat="1" ht="15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  <c r="P1" s="66" t="s">
        <v>1</v>
      </c>
      <c r="Q1" s="67"/>
      <c r="R1" s="67"/>
      <c r="S1" s="67"/>
      <c r="T1" s="67"/>
      <c r="U1" s="67"/>
      <c r="V1" s="67"/>
      <c r="W1" s="67"/>
      <c r="X1" s="67"/>
      <c r="Y1" s="67"/>
      <c r="Z1" s="68"/>
      <c r="AA1" s="69" t="s">
        <v>2</v>
      </c>
      <c r="AB1" s="70"/>
      <c r="AC1" s="70"/>
      <c r="AD1" s="70"/>
      <c r="AE1" s="70"/>
      <c r="AF1" s="70"/>
      <c r="AG1" s="70"/>
      <c r="AH1" s="71"/>
      <c r="AI1" s="72" t="s">
        <v>3</v>
      </c>
      <c r="AJ1" s="73"/>
      <c r="AK1" s="73"/>
      <c r="AL1" s="74"/>
    </row>
    <row r="2" spans="1:51" s="1" customFormat="1" ht="60.75" thickBot="1">
      <c r="A2" s="23" t="s">
        <v>28</v>
      </c>
      <c r="B2" s="34" t="s">
        <v>24</v>
      </c>
      <c r="C2" s="34" t="s">
        <v>64</v>
      </c>
      <c r="D2" s="20" t="s">
        <v>65</v>
      </c>
      <c r="E2" s="20" t="s">
        <v>4</v>
      </c>
      <c r="F2" s="20" t="s">
        <v>27</v>
      </c>
      <c r="G2" s="20" t="s">
        <v>26</v>
      </c>
      <c r="H2" s="24" t="s">
        <v>29</v>
      </c>
      <c r="I2" s="24" t="s">
        <v>30</v>
      </c>
      <c r="J2" s="24" t="s">
        <v>31</v>
      </c>
      <c r="K2" s="24" t="s">
        <v>32</v>
      </c>
      <c r="L2" s="20" t="s">
        <v>5</v>
      </c>
      <c r="M2" s="20" t="s">
        <v>25</v>
      </c>
      <c r="N2" s="20" t="s">
        <v>6</v>
      </c>
      <c r="O2" s="22" t="s">
        <v>7</v>
      </c>
      <c r="P2" s="19" t="s">
        <v>8</v>
      </c>
      <c r="Q2" s="30" t="s">
        <v>9</v>
      </c>
      <c r="R2" s="20" t="s">
        <v>10</v>
      </c>
      <c r="S2" s="20" t="s">
        <v>11</v>
      </c>
      <c r="T2" s="20" t="s">
        <v>12</v>
      </c>
      <c r="U2" s="20" t="s">
        <v>63</v>
      </c>
      <c r="V2" s="20" t="s">
        <v>13</v>
      </c>
      <c r="W2" s="20" t="s">
        <v>14</v>
      </c>
      <c r="X2" s="20" t="s">
        <v>16</v>
      </c>
      <c r="Y2" s="20" t="s">
        <v>17</v>
      </c>
      <c r="Z2" s="22" t="s">
        <v>18</v>
      </c>
      <c r="AA2" s="19" t="s">
        <v>19</v>
      </c>
      <c r="AB2" s="20" t="s">
        <v>20</v>
      </c>
      <c r="AC2" s="20" t="s">
        <v>58</v>
      </c>
      <c r="AD2" s="20" t="s">
        <v>59</v>
      </c>
      <c r="AE2" s="20" t="s">
        <v>60</v>
      </c>
      <c r="AF2" s="32" t="s">
        <v>61</v>
      </c>
      <c r="AG2" s="29" t="s">
        <v>62</v>
      </c>
      <c r="AH2" s="22" t="s">
        <v>21</v>
      </c>
      <c r="AI2" s="35" t="s">
        <v>43</v>
      </c>
      <c r="AJ2" s="17" t="s">
        <v>44</v>
      </c>
      <c r="AK2" s="17" t="s">
        <v>22</v>
      </c>
      <c r="AL2" s="18" t="s">
        <v>23</v>
      </c>
      <c r="AM2" s="2"/>
      <c r="AN2" s="2"/>
      <c r="AO2" s="2"/>
      <c r="AP2" s="2"/>
      <c r="AQ2" s="3"/>
      <c r="AR2" s="2"/>
      <c r="AS2" s="4"/>
      <c r="AT2" s="4"/>
      <c r="AU2" s="4"/>
      <c r="AV2" s="4"/>
      <c r="AW2" s="4"/>
      <c r="AX2" s="2"/>
      <c r="AY2" s="4"/>
    </row>
    <row r="3" spans="1:51" s="1" customFormat="1">
      <c r="A3" s="1" t="s">
        <v>66</v>
      </c>
      <c r="B3" s="25">
        <v>43010</v>
      </c>
      <c r="C3" s="25">
        <v>43009</v>
      </c>
      <c r="D3" s="25">
        <v>43100</v>
      </c>
      <c r="E3" s="1" t="s">
        <v>67</v>
      </c>
      <c r="F3" s="1" t="s">
        <v>68</v>
      </c>
      <c r="H3" s="1" t="s">
        <v>74</v>
      </c>
      <c r="L3" s="1" t="s">
        <v>83</v>
      </c>
      <c r="Q3" s="31"/>
      <c r="T3" s="1">
        <v>36</v>
      </c>
      <c r="U3" s="28">
        <f t="shared" ref="U3:U34" si="0">T3/AF3</f>
        <v>8.3025830258302586E-4</v>
      </c>
      <c r="AF3" s="31">
        <v>43360</v>
      </c>
      <c r="AG3" s="28"/>
      <c r="AI3" s="26">
        <v>6.17</v>
      </c>
      <c r="AL3" s="27">
        <f t="shared" ref="AL3:AL10" si="1">AF3*AI3/1000</f>
        <v>267.53120000000001</v>
      </c>
    </row>
    <row r="4" spans="1:51" s="1" customFormat="1">
      <c r="A4" s="1" t="s">
        <v>66</v>
      </c>
      <c r="B4" s="25">
        <v>43011</v>
      </c>
      <c r="C4" s="25">
        <v>43009</v>
      </c>
      <c r="D4" s="25">
        <v>43100</v>
      </c>
      <c r="E4" s="1" t="s">
        <v>67</v>
      </c>
      <c r="F4" s="1" t="s">
        <v>68</v>
      </c>
      <c r="H4" s="1" t="s">
        <v>74</v>
      </c>
      <c r="L4" s="1" t="s">
        <v>83</v>
      </c>
      <c r="Q4" s="31"/>
      <c r="T4" s="1">
        <v>5</v>
      </c>
      <c r="U4" s="28">
        <f t="shared" si="0"/>
        <v>5.6369785794813977E-4</v>
      </c>
      <c r="AF4" s="31">
        <v>8870</v>
      </c>
      <c r="AG4" s="28"/>
      <c r="AI4" s="26">
        <v>6.17</v>
      </c>
      <c r="AL4" s="27">
        <f t="shared" si="1"/>
        <v>54.727899999999998</v>
      </c>
    </row>
    <row r="5" spans="1:51" s="1" customFormat="1">
      <c r="A5" s="1" t="s">
        <v>66</v>
      </c>
      <c r="B5" s="25">
        <v>43012</v>
      </c>
      <c r="C5" s="25">
        <v>43009</v>
      </c>
      <c r="D5" s="25">
        <v>43100</v>
      </c>
      <c r="E5" s="1" t="s">
        <v>67</v>
      </c>
      <c r="F5" s="1" t="s">
        <v>68</v>
      </c>
      <c r="H5" s="1" t="s">
        <v>74</v>
      </c>
      <c r="L5" s="1" t="s">
        <v>83</v>
      </c>
      <c r="Q5" s="31"/>
      <c r="T5" s="1">
        <v>76</v>
      </c>
      <c r="U5" s="28">
        <f t="shared" si="0"/>
        <v>1.0292942562671831E-3</v>
      </c>
      <c r="AF5" s="31">
        <v>73837</v>
      </c>
      <c r="AG5" s="28"/>
      <c r="AI5" s="26">
        <v>6.17</v>
      </c>
      <c r="AL5" s="27">
        <f t="shared" si="1"/>
        <v>455.57428999999996</v>
      </c>
    </row>
    <row r="6" spans="1:51" s="1" customFormat="1">
      <c r="A6" s="1" t="s">
        <v>66</v>
      </c>
      <c r="B6" s="25">
        <v>43013</v>
      </c>
      <c r="C6" s="25">
        <v>43009</v>
      </c>
      <c r="D6" s="25">
        <v>43100</v>
      </c>
      <c r="E6" s="1" t="s">
        <v>67</v>
      </c>
      <c r="F6" s="1" t="s">
        <v>68</v>
      </c>
      <c r="H6" s="1" t="s">
        <v>74</v>
      </c>
      <c r="L6" s="1" t="s">
        <v>83</v>
      </c>
      <c r="Q6" s="31"/>
      <c r="T6" s="1">
        <v>37</v>
      </c>
      <c r="U6" s="28">
        <f t="shared" si="0"/>
        <v>1.6542967003487436E-3</v>
      </c>
      <c r="AF6" s="31">
        <v>22366</v>
      </c>
      <c r="AG6" s="28"/>
      <c r="AI6" s="26">
        <v>6.17</v>
      </c>
      <c r="AL6" s="27">
        <f t="shared" si="1"/>
        <v>137.99822</v>
      </c>
    </row>
    <row r="7" spans="1:51" s="1" customFormat="1">
      <c r="A7" s="1" t="s">
        <v>66</v>
      </c>
      <c r="B7" s="25">
        <v>43014</v>
      </c>
      <c r="C7" s="25">
        <v>43009</v>
      </c>
      <c r="D7" s="25">
        <v>43100</v>
      </c>
      <c r="E7" s="1" t="s">
        <v>67</v>
      </c>
      <c r="F7" s="1" t="s">
        <v>68</v>
      </c>
      <c r="H7" s="1" t="s">
        <v>74</v>
      </c>
      <c r="L7" s="1" t="s">
        <v>83</v>
      </c>
      <c r="Q7" s="31"/>
      <c r="T7" s="1">
        <v>12</v>
      </c>
      <c r="U7" s="28">
        <f t="shared" si="0"/>
        <v>8.1794015404539565E-4</v>
      </c>
      <c r="AF7" s="31">
        <v>14671</v>
      </c>
      <c r="AG7" s="28"/>
      <c r="AI7" s="26">
        <v>6.17</v>
      </c>
      <c r="AL7" s="27">
        <f t="shared" si="1"/>
        <v>90.52006999999999</v>
      </c>
    </row>
    <row r="8" spans="1:51" s="1" customFormat="1">
      <c r="A8" s="1" t="s">
        <v>66</v>
      </c>
      <c r="B8" s="25">
        <v>43015</v>
      </c>
      <c r="C8" s="25">
        <v>43009</v>
      </c>
      <c r="D8" s="25">
        <v>43100</v>
      </c>
      <c r="E8" s="1" t="s">
        <v>67</v>
      </c>
      <c r="F8" s="1" t="s">
        <v>68</v>
      </c>
      <c r="H8" s="1" t="s">
        <v>74</v>
      </c>
      <c r="L8" s="1" t="s">
        <v>83</v>
      </c>
      <c r="Q8" s="31"/>
      <c r="T8" s="1">
        <v>16</v>
      </c>
      <c r="U8" s="28">
        <f t="shared" si="0"/>
        <v>1.0341261633919339E-3</v>
      </c>
      <c r="AF8" s="31">
        <v>15472</v>
      </c>
      <c r="AG8" s="28"/>
      <c r="AI8" s="26">
        <v>6.17</v>
      </c>
      <c r="AL8" s="27">
        <f t="shared" si="1"/>
        <v>95.462240000000008</v>
      </c>
    </row>
    <row r="9" spans="1:51" s="1" customFormat="1">
      <c r="A9" s="1" t="s">
        <v>66</v>
      </c>
      <c r="B9" s="25">
        <v>43016</v>
      </c>
      <c r="C9" s="25">
        <v>43009</v>
      </c>
      <c r="D9" s="25">
        <v>43100</v>
      </c>
      <c r="E9" s="1" t="s">
        <v>67</v>
      </c>
      <c r="F9" s="1" t="s">
        <v>68</v>
      </c>
      <c r="H9" s="1" t="s">
        <v>74</v>
      </c>
      <c r="L9" s="1" t="s">
        <v>83</v>
      </c>
      <c r="Q9" s="31"/>
      <c r="T9" s="1">
        <v>50</v>
      </c>
      <c r="U9" s="28">
        <f t="shared" si="0"/>
        <v>1.5169442674676133E-3</v>
      </c>
      <c r="AF9" s="31">
        <v>32961</v>
      </c>
      <c r="AG9" s="28"/>
      <c r="AI9" s="26">
        <v>6.17</v>
      </c>
      <c r="AL9" s="27">
        <f t="shared" si="1"/>
        <v>203.36937</v>
      </c>
    </row>
    <row r="10" spans="1:51" s="1" customFormat="1">
      <c r="A10" s="1" t="s">
        <v>66</v>
      </c>
      <c r="B10" s="25">
        <v>43017</v>
      </c>
      <c r="C10" s="25">
        <v>43009</v>
      </c>
      <c r="D10" s="25">
        <v>43100</v>
      </c>
      <c r="E10" s="1" t="s">
        <v>67</v>
      </c>
      <c r="F10" s="1" t="s">
        <v>68</v>
      </c>
      <c r="H10" s="1" t="s">
        <v>74</v>
      </c>
      <c r="L10" s="1" t="s">
        <v>83</v>
      </c>
      <c r="Q10" s="31"/>
      <c r="T10" s="1">
        <v>60</v>
      </c>
      <c r="U10" s="28">
        <f t="shared" si="0"/>
        <v>1.5050041387613816E-3</v>
      </c>
      <c r="AF10" s="31">
        <v>39867</v>
      </c>
      <c r="AG10" s="28"/>
      <c r="AI10" s="26">
        <v>6.17</v>
      </c>
      <c r="AL10" s="27">
        <f t="shared" si="1"/>
        <v>245.97939</v>
      </c>
    </row>
    <row r="11" spans="1:51" s="1" customFormat="1">
      <c r="A11" s="1" t="s">
        <v>66</v>
      </c>
      <c r="B11" s="25">
        <v>43018</v>
      </c>
      <c r="C11" s="25">
        <v>43009</v>
      </c>
      <c r="D11" s="25">
        <v>43100</v>
      </c>
      <c r="E11" s="1" t="s">
        <v>67</v>
      </c>
      <c r="F11" s="1" t="s">
        <v>68</v>
      </c>
      <c r="H11" s="1" t="s">
        <v>74</v>
      </c>
      <c r="L11" s="1" t="s">
        <v>83</v>
      </c>
      <c r="Q11" s="31"/>
      <c r="T11" s="1">
        <v>24</v>
      </c>
      <c r="U11" s="28">
        <f t="shared" si="0"/>
        <v>8.8251516822945397E-4</v>
      </c>
      <c r="AF11" s="31">
        <v>27195</v>
      </c>
      <c r="AG11" s="28"/>
      <c r="AI11" s="26">
        <v>6.17</v>
      </c>
      <c r="AL11" s="27">
        <f t="shared" ref="AL11:AL74" si="2">AF11*AI11/1000</f>
        <v>167.79315</v>
      </c>
    </row>
    <row r="12" spans="1:51" s="1" customFormat="1">
      <c r="A12" s="1" t="s">
        <v>66</v>
      </c>
      <c r="B12" s="25">
        <v>43019</v>
      </c>
      <c r="C12" s="25">
        <v>43009</v>
      </c>
      <c r="D12" s="25">
        <v>43100</v>
      </c>
      <c r="E12" s="1" t="s">
        <v>67</v>
      </c>
      <c r="F12" s="1" t="s">
        <v>68</v>
      </c>
      <c r="H12" s="1" t="s">
        <v>74</v>
      </c>
      <c r="L12" s="1" t="s">
        <v>83</v>
      </c>
      <c r="Q12" s="31"/>
      <c r="T12" s="1">
        <v>30</v>
      </c>
      <c r="U12" s="28">
        <f t="shared" si="0"/>
        <v>6.7962484708440944E-4</v>
      </c>
      <c r="AF12" s="31">
        <v>44142</v>
      </c>
      <c r="AG12" s="28"/>
      <c r="AI12" s="26">
        <v>6.17</v>
      </c>
      <c r="AL12" s="27">
        <f t="shared" si="2"/>
        <v>272.35614000000004</v>
      </c>
    </row>
    <row r="13" spans="1:51" s="1" customFormat="1">
      <c r="A13" s="1" t="s">
        <v>66</v>
      </c>
      <c r="B13" s="25">
        <v>43020</v>
      </c>
      <c r="C13" s="25">
        <v>43009</v>
      </c>
      <c r="D13" s="25">
        <v>43100</v>
      </c>
      <c r="E13" s="1" t="s">
        <v>67</v>
      </c>
      <c r="F13" s="1" t="s">
        <v>68</v>
      </c>
      <c r="H13" s="1" t="s">
        <v>74</v>
      </c>
      <c r="L13" s="1" t="s">
        <v>83</v>
      </c>
      <c r="Q13" s="31"/>
      <c r="T13" s="1">
        <v>95</v>
      </c>
      <c r="U13" s="28">
        <f t="shared" si="0"/>
        <v>8.3222370173102527E-4</v>
      </c>
      <c r="AF13" s="31">
        <v>114152</v>
      </c>
      <c r="AG13" s="28"/>
      <c r="AI13" s="26">
        <v>6.17</v>
      </c>
      <c r="AL13" s="27">
        <f t="shared" si="2"/>
        <v>704.31783999999993</v>
      </c>
    </row>
    <row r="14" spans="1:51" s="1" customFormat="1">
      <c r="A14" s="1" t="s">
        <v>66</v>
      </c>
      <c r="B14" s="25">
        <v>43021</v>
      </c>
      <c r="C14" s="25">
        <v>43009</v>
      </c>
      <c r="D14" s="25">
        <v>43100</v>
      </c>
      <c r="E14" s="1" t="s">
        <v>67</v>
      </c>
      <c r="F14" s="1" t="s">
        <v>68</v>
      </c>
      <c r="H14" s="1" t="s">
        <v>74</v>
      </c>
      <c r="L14" s="1" t="s">
        <v>83</v>
      </c>
      <c r="Q14" s="31"/>
      <c r="T14" s="1">
        <v>14</v>
      </c>
      <c r="U14" s="28">
        <f t="shared" si="0"/>
        <v>4.6551838797632506E-4</v>
      </c>
      <c r="AF14" s="31">
        <v>30074</v>
      </c>
      <c r="AG14" s="28"/>
      <c r="AI14" s="26">
        <v>6.17</v>
      </c>
      <c r="AL14" s="27">
        <f t="shared" si="2"/>
        <v>185.55658</v>
      </c>
    </row>
    <row r="15" spans="1:51" s="1" customFormat="1">
      <c r="A15" s="1" t="s">
        <v>66</v>
      </c>
      <c r="B15" s="25">
        <v>43022</v>
      </c>
      <c r="C15" s="25">
        <v>43009</v>
      </c>
      <c r="D15" s="25">
        <v>43100</v>
      </c>
      <c r="E15" s="1" t="s">
        <v>67</v>
      </c>
      <c r="F15" s="1" t="s">
        <v>68</v>
      </c>
      <c r="H15" s="1" t="s">
        <v>74</v>
      </c>
      <c r="L15" s="1" t="s">
        <v>83</v>
      </c>
      <c r="Q15" s="31"/>
      <c r="T15" s="1">
        <v>28</v>
      </c>
      <c r="U15" s="28">
        <f t="shared" si="0"/>
        <v>8.6443765243431818E-4</v>
      </c>
      <c r="AF15" s="31">
        <v>32391</v>
      </c>
      <c r="AG15" s="28"/>
      <c r="AI15" s="26">
        <v>6.17</v>
      </c>
      <c r="AL15" s="27">
        <f t="shared" si="2"/>
        <v>199.85247000000001</v>
      </c>
    </row>
    <row r="16" spans="1:51" s="1" customFormat="1">
      <c r="A16" s="1" t="s">
        <v>66</v>
      </c>
      <c r="B16" s="25">
        <v>43023</v>
      </c>
      <c r="C16" s="25">
        <v>43009</v>
      </c>
      <c r="D16" s="25">
        <v>43100</v>
      </c>
      <c r="E16" s="1" t="s">
        <v>67</v>
      </c>
      <c r="F16" s="1" t="s">
        <v>68</v>
      </c>
      <c r="H16" s="1" t="s">
        <v>74</v>
      </c>
      <c r="L16" s="1" t="s">
        <v>83</v>
      </c>
      <c r="Q16" s="31"/>
      <c r="T16" s="1">
        <v>29</v>
      </c>
      <c r="U16" s="28">
        <f t="shared" si="0"/>
        <v>6.6946765778660143E-4</v>
      </c>
      <c r="AF16" s="31">
        <v>43318</v>
      </c>
      <c r="AG16" s="28"/>
      <c r="AI16" s="26">
        <v>6.17</v>
      </c>
      <c r="AL16" s="27">
        <f t="shared" si="2"/>
        <v>267.27206000000001</v>
      </c>
    </row>
    <row r="17" spans="1:38" s="1" customFormat="1">
      <c r="A17" s="1" t="s">
        <v>66</v>
      </c>
      <c r="B17" s="25">
        <v>43010</v>
      </c>
      <c r="C17" s="25">
        <v>43009</v>
      </c>
      <c r="D17" s="25">
        <v>43100</v>
      </c>
      <c r="E17" s="1" t="s">
        <v>67</v>
      </c>
      <c r="F17" s="1" t="s">
        <v>68</v>
      </c>
      <c r="H17" s="1" t="s">
        <v>75</v>
      </c>
      <c r="L17" s="1" t="s">
        <v>85</v>
      </c>
      <c r="Q17" s="31"/>
      <c r="T17" s="1">
        <v>2</v>
      </c>
      <c r="U17" s="28">
        <f t="shared" si="0"/>
        <v>1.6467682173734047E-4</v>
      </c>
      <c r="AF17" s="31">
        <v>12145</v>
      </c>
      <c r="AG17" s="28"/>
      <c r="AI17" s="26">
        <v>8.14</v>
      </c>
      <c r="AL17" s="27">
        <f t="shared" si="2"/>
        <v>98.860300000000009</v>
      </c>
    </row>
    <row r="18" spans="1:38" s="1" customFormat="1">
      <c r="A18" s="1" t="s">
        <v>66</v>
      </c>
      <c r="B18" s="25">
        <v>43011</v>
      </c>
      <c r="C18" s="25">
        <v>43009</v>
      </c>
      <c r="D18" s="25">
        <v>43100</v>
      </c>
      <c r="E18" s="1" t="s">
        <v>67</v>
      </c>
      <c r="F18" s="1" t="s">
        <v>68</v>
      </c>
      <c r="H18" s="1" t="s">
        <v>75</v>
      </c>
      <c r="L18" s="1" t="s">
        <v>85</v>
      </c>
      <c r="Q18" s="31"/>
      <c r="T18" s="1">
        <v>2</v>
      </c>
      <c r="U18" s="28">
        <f t="shared" si="0"/>
        <v>5.9648076349537731E-4</v>
      </c>
      <c r="AF18" s="31">
        <v>3353</v>
      </c>
      <c r="AG18" s="28"/>
      <c r="AI18" s="26">
        <v>8.14</v>
      </c>
      <c r="AL18" s="27">
        <f t="shared" si="2"/>
        <v>27.293420000000001</v>
      </c>
    </row>
    <row r="19" spans="1:38" s="1" customFormat="1">
      <c r="A19" s="1" t="s">
        <v>66</v>
      </c>
      <c r="B19" s="25">
        <v>43012</v>
      </c>
      <c r="C19" s="25">
        <v>43009</v>
      </c>
      <c r="D19" s="25">
        <v>43100</v>
      </c>
      <c r="E19" s="1" t="s">
        <v>67</v>
      </c>
      <c r="F19" s="1" t="s">
        <v>68</v>
      </c>
      <c r="H19" s="1" t="s">
        <v>75</v>
      </c>
      <c r="L19" s="1" t="s">
        <v>85</v>
      </c>
      <c r="Q19" s="31"/>
      <c r="T19" s="1">
        <v>2</v>
      </c>
      <c r="U19" s="28">
        <f t="shared" si="0"/>
        <v>1.1484352569623887E-4</v>
      </c>
      <c r="AF19" s="31">
        <v>17415</v>
      </c>
      <c r="AG19" s="28"/>
      <c r="AI19" s="26">
        <v>8.14</v>
      </c>
      <c r="AL19" s="27">
        <f t="shared" si="2"/>
        <v>141.75810000000001</v>
      </c>
    </row>
    <row r="20" spans="1:38" s="1" customFormat="1">
      <c r="A20" s="1" t="s">
        <v>66</v>
      </c>
      <c r="B20" s="25">
        <v>43013</v>
      </c>
      <c r="C20" s="25">
        <v>43009</v>
      </c>
      <c r="D20" s="25">
        <v>43100</v>
      </c>
      <c r="E20" s="1" t="s">
        <v>67</v>
      </c>
      <c r="F20" s="1" t="s">
        <v>68</v>
      </c>
      <c r="H20" s="1" t="s">
        <v>75</v>
      </c>
      <c r="L20" s="1" t="s">
        <v>85</v>
      </c>
      <c r="Q20" s="31"/>
      <c r="T20" s="1">
        <v>0</v>
      </c>
      <c r="U20" s="28">
        <f t="shared" si="0"/>
        <v>0</v>
      </c>
      <c r="AF20" s="31">
        <v>5378</v>
      </c>
      <c r="AG20" s="28"/>
      <c r="AI20" s="26">
        <v>8.14</v>
      </c>
      <c r="AL20" s="27">
        <f t="shared" si="2"/>
        <v>43.776920000000004</v>
      </c>
    </row>
    <row r="21" spans="1:38" s="1" customFormat="1">
      <c r="A21" s="1" t="s">
        <v>66</v>
      </c>
      <c r="B21" s="25">
        <v>43014</v>
      </c>
      <c r="C21" s="25">
        <v>43009</v>
      </c>
      <c r="D21" s="25">
        <v>43100</v>
      </c>
      <c r="E21" s="1" t="s">
        <v>67</v>
      </c>
      <c r="F21" s="1" t="s">
        <v>68</v>
      </c>
      <c r="H21" s="1" t="s">
        <v>75</v>
      </c>
      <c r="L21" s="1" t="s">
        <v>85</v>
      </c>
      <c r="Q21" s="31"/>
      <c r="T21" s="1">
        <v>1</v>
      </c>
      <c r="U21" s="28">
        <f t="shared" si="0"/>
        <v>1.841959845275373E-4</v>
      </c>
      <c r="AF21" s="31">
        <v>5429</v>
      </c>
      <c r="AG21" s="28"/>
      <c r="AI21" s="26">
        <v>8.14</v>
      </c>
      <c r="AL21" s="27">
        <f t="shared" si="2"/>
        <v>44.192060000000005</v>
      </c>
    </row>
    <row r="22" spans="1:38" s="1" customFormat="1">
      <c r="A22" s="1" t="s">
        <v>66</v>
      </c>
      <c r="B22" s="25">
        <v>43015</v>
      </c>
      <c r="C22" s="25">
        <v>43009</v>
      </c>
      <c r="D22" s="25">
        <v>43100</v>
      </c>
      <c r="E22" s="1" t="s">
        <v>67</v>
      </c>
      <c r="F22" s="1" t="s">
        <v>68</v>
      </c>
      <c r="H22" s="1" t="s">
        <v>75</v>
      </c>
      <c r="L22" s="1" t="s">
        <v>85</v>
      </c>
      <c r="Q22" s="31"/>
      <c r="T22" s="1">
        <v>0</v>
      </c>
      <c r="U22" s="28">
        <f t="shared" si="0"/>
        <v>0</v>
      </c>
      <c r="AF22" s="31">
        <v>4779</v>
      </c>
      <c r="AG22" s="28"/>
      <c r="AI22" s="26">
        <v>8.14</v>
      </c>
      <c r="AL22" s="27">
        <f t="shared" si="2"/>
        <v>38.901060000000008</v>
      </c>
    </row>
    <row r="23" spans="1:38" s="1" customFormat="1">
      <c r="A23" s="1" t="s">
        <v>66</v>
      </c>
      <c r="B23" s="25">
        <v>43016</v>
      </c>
      <c r="C23" s="25">
        <v>43009</v>
      </c>
      <c r="D23" s="25">
        <v>43100</v>
      </c>
      <c r="E23" s="1" t="s">
        <v>67</v>
      </c>
      <c r="F23" s="1" t="s">
        <v>68</v>
      </c>
      <c r="H23" s="1" t="s">
        <v>75</v>
      </c>
      <c r="L23" s="1" t="s">
        <v>85</v>
      </c>
      <c r="Q23" s="31"/>
      <c r="T23" s="1">
        <v>3</v>
      </c>
      <c r="U23" s="28">
        <f t="shared" si="0"/>
        <v>1.9589917722345567E-4</v>
      </c>
      <c r="AF23" s="31">
        <v>15314</v>
      </c>
      <c r="AG23" s="28"/>
      <c r="AI23" s="26">
        <v>8.14</v>
      </c>
      <c r="AL23" s="27">
        <f t="shared" si="2"/>
        <v>124.65596000000001</v>
      </c>
    </row>
    <row r="24" spans="1:38" s="1" customFormat="1">
      <c r="A24" s="1" t="s">
        <v>66</v>
      </c>
      <c r="B24" s="25">
        <v>43017</v>
      </c>
      <c r="C24" s="25">
        <v>43009</v>
      </c>
      <c r="D24" s="25">
        <v>43100</v>
      </c>
      <c r="E24" s="1" t="s">
        <v>67</v>
      </c>
      <c r="F24" s="1" t="s">
        <v>68</v>
      </c>
      <c r="H24" s="1" t="s">
        <v>75</v>
      </c>
      <c r="L24" s="1" t="s">
        <v>85</v>
      </c>
      <c r="Q24" s="31"/>
      <c r="T24" s="1">
        <v>1</v>
      </c>
      <c r="U24" s="28">
        <f t="shared" si="0"/>
        <v>4.1437036423155016E-5</v>
      </c>
      <c r="AF24" s="31">
        <v>24133</v>
      </c>
      <c r="AG24" s="28"/>
      <c r="AI24" s="26">
        <v>8.14</v>
      </c>
      <c r="AL24" s="27">
        <f t="shared" si="2"/>
        <v>196.44262000000003</v>
      </c>
    </row>
    <row r="25" spans="1:38" s="1" customFormat="1">
      <c r="A25" s="1" t="s">
        <v>66</v>
      </c>
      <c r="B25" s="25">
        <v>43018</v>
      </c>
      <c r="C25" s="25">
        <v>43009</v>
      </c>
      <c r="D25" s="25">
        <v>43100</v>
      </c>
      <c r="E25" s="1" t="s">
        <v>67</v>
      </c>
      <c r="F25" s="1" t="s">
        <v>68</v>
      </c>
      <c r="H25" s="1" t="s">
        <v>75</v>
      </c>
      <c r="L25" s="1" t="s">
        <v>85</v>
      </c>
      <c r="Q25" s="31"/>
      <c r="T25" s="1">
        <v>2</v>
      </c>
      <c r="U25" s="28">
        <f t="shared" si="0"/>
        <v>2.6777346364975228E-4</v>
      </c>
      <c r="AF25" s="31">
        <v>7469</v>
      </c>
      <c r="AG25" s="28"/>
      <c r="AI25" s="26">
        <v>8.14</v>
      </c>
      <c r="AL25" s="27">
        <f t="shared" si="2"/>
        <v>60.79766</v>
      </c>
    </row>
    <row r="26" spans="1:38" s="1" customFormat="1">
      <c r="A26" s="1" t="s">
        <v>66</v>
      </c>
      <c r="B26" s="25">
        <v>43019</v>
      </c>
      <c r="C26" s="25">
        <v>43009</v>
      </c>
      <c r="D26" s="25">
        <v>43100</v>
      </c>
      <c r="E26" s="1" t="s">
        <v>67</v>
      </c>
      <c r="F26" s="1" t="s">
        <v>68</v>
      </c>
      <c r="H26" s="1" t="s">
        <v>75</v>
      </c>
      <c r="L26" s="1" t="s">
        <v>85</v>
      </c>
      <c r="Q26" s="31"/>
      <c r="T26" s="1">
        <v>1</v>
      </c>
      <c r="U26" s="28">
        <f t="shared" si="0"/>
        <v>1.2088974854932302E-4</v>
      </c>
      <c r="AF26" s="31">
        <v>8272</v>
      </c>
      <c r="AG26" s="28"/>
      <c r="AI26" s="26">
        <v>8.14</v>
      </c>
      <c r="AL26" s="27">
        <f t="shared" si="2"/>
        <v>67.33408</v>
      </c>
    </row>
    <row r="27" spans="1:38" s="1" customFormat="1">
      <c r="A27" s="1" t="s">
        <v>66</v>
      </c>
      <c r="B27" s="25">
        <v>43020</v>
      </c>
      <c r="C27" s="25">
        <v>43009</v>
      </c>
      <c r="D27" s="25">
        <v>43100</v>
      </c>
      <c r="E27" s="1" t="s">
        <v>67</v>
      </c>
      <c r="F27" s="1" t="s">
        <v>68</v>
      </c>
      <c r="H27" s="1" t="s">
        <v>75</v>
      </c>
      <c r="L27" s="1" t="s">
        <v>85</v>
      </c>
      <c r="Q27" s="31"/>
      <c r="T27" s="1">
        <v>1</v>
      </c>
      <c r="U27" s="28">
        <f t="shared" si="0"/>
        <v>1.6871941960519654E-4</v>
      </c>
      <c r="AF27" s="31">
        <v>5927</v>
      </c>
      <c r="AG27" s="28"/>
      <c r="AI27" s="26">
        <v>8.14</v>
      </c>
      <c r="AL27" s="27">
        <f t="shared" si="2"/>
        <v>48.245780000000003</v>
      </c>
    </row>
    <row r="28" spans="1:38" s="1" customFormat="1">
      <c r="A28" s="1" t="s">
        <v>66</v>
      </c>
      <c r="B28" s="25">
        <v>43021</v>
      </c>
      <c r="C28" s="25">
        <v>43009</v>
      </c>
      <c r="D28" s="25">
        <v>43100</v>
      </c>
      <c r="E28" s="1" t="s">
        <v>67</v>
      </c>
      <c r="F28" s="1" t="s">
        <v>68</v>
      </c>
      <c r="H28" s="1" t="s">
        <v>75</v>
      </c>
      <c r="L28" s="1" t="s">
        <v>85</v>
      </c>
      <c r="Q28" s="31"/>
      <c r="T28" s="1">
        <v>0</v>
      </c>
      <c r="U28" s="28">
        <f t="shared" si="0"/>
        <v>0</v>
      </c>
      <c r="AF28" s="31">
        <v>6248</v>
      </c>
      <c r="AG28" s="28"/>
      <c r="AI28" s="26">
        <v>8.14</v>
      </c>
      <c r="AL28" s="27">
        <f t="shared" si="2"/>
        <v>50.858719999999998</v>
      </c>
    </row>
    <row r="29" spans="1:38" s="1" customFormat="1">
      <c r="A29" s="1" t="s">
        <v>66</v>
      </c>
      <c r="B29" s="25">
        <v>43022</v>
      </c>
      <c r="C29" s="25">
        <v>43009</v>
      </c>
      <c r="D29" s="25">
        <v>43100</v>
      </c>
      <c r="E29" s="1" t="s">
        <v>67</v>
      </c>
      <c r="F29" s="1" t="s">
        <v>68</v>
      </c>
      <c r="H29" s="1" t="s">
        <v>75</v>
      </c>
      <c r="L29" s="1" t="s">
        <v>85</v>
      </c>
      <c r="Q29" s="31"/>
      <c r="T29" s="1">
        <v>4</v>
      </c>
      <c r="U29" s="28">
        <f t="shared" si="0"/>
        <v>4.921259842519685E-4</v>
      </c>
      <c r="AF29" s="31">
        <v>8128</v>
      </c>
      <c r="AG29" s="28"/>
      <c r="AI29" s="26">
        <v>8.14</v>
      </c>
      <c r="AL29" s="27">
        <f t="shared" si="2"/>
        <v>66.161919999999995</v>
      </c>
    </row>
    <row r="30" spans="1:38" s="1" customFormat="1">
      <c r="A30" s="1" t="s">
        <v>66</v>
      </c>
      <c r="B30" s="25">
        <v>43023</v>
      </c>
      <c r="C30" s="25">
        <v>43009</v>
      </c>
      <c r="D30" s="25">
        <v>43100</v>
      </c>
      <c r="E30" s="1" t="s">
        <v>67</v>
      </c>
      <c r="F30" s="1" t="s">
        <v>68</v>
      </c>
      <c r="H30" s="1" t="s">
        <v>75</v>
      </c>
      <c r="L30" s="1" t="s">
        <v>85</v>
      </c>
      <c r="Q30" s="31"/>
      <c r="T30" s="1">
        <v>3</v>
      </c>
      <c r="U30" s="28">
        <f t="shared" si="0"/>
        <v>2.9245466952622346E-4</v>
      </c>
      <c r="AF30" s="31">
        <v>10258</v>
      </c>
      <c r="AG30" s="28"/>
      <c r="AI30" s="26">
        <v>8.14</v>
      </c>
      <c r="AL30" s="27">
        <f t="shared" si="2"/>
        <v>83.50012000000001</v>
      </c>
    </row>
    <row r="31" spans="1:38" s="1" customFormat="1">
      <c r="A31" s="1" t="s">
        <v>66</v>
      </c>
      <c r="B31" s="25">
        <v>43010</v>
      </c>
      <c r="C31" s="25">
        <v>43009</v>
      </c>
      <c r="D31" s="25">
        <v>43100</v>
      </c>
      <c r="E31" s="1" t="s">
        <v>67</v>
      </c>
      <c r="F31" s="1" t="s">
        <v>68</v>
      </c>
      <c r="H31" s="1" t="s">
        <v>73</v>
      </c>
      <c r="L31" s="1" t="s">
        <v>82</v>
      </c>
      <c r="Q31" s="31">
        <v>9463</v>
      </c>
      <c r="T31" s="1">
        <v>3</v>
      </c>
      <c r="U31" s="28">
        <f t="shared" si="0"/>
        <v>3.2058132079504169E-4</v>
      </c>
      <c r="AB31" s="1">
        <v>9463</v>
      </c>
      <c r="AF31" s="31">
        <v>9358</v>
      </c>
      <c r="AG31" s="28">
        <f t="shared" ref="AG31:AG62" si="3">AF31/Q31</f>
        <v>0.98890415301701362</v>
      </c>
      <c r="AI31" s="26">
        <v>35.71</v>
      </c>
      <c r="AL31" s="27">
        <f t="shared" si="2"/>
        <v>334.17417999999998</v>
      </c>
    </row>
    <row r="32" spans="1:38" s="1" customFormat="1">
      <c r="A32" s="1" t="s">
        <v>66</v>
      </c>
      <c r="B32" s="25">
        <v>43011</v>
      </c>
      <c r="C32" s="25">
        <v>43009</v>
      </c>
      <c r="D32" s="25">
        <v>43100</v>
      </c>
      <c r="E32" s="1" t="s">
        <v>67</v>
      </c>
      <c r="F32" s="1" t="s">
        <v>68</v>
      </c>
      <c r="H32" s="1" t="s">
        <v>73</v>
      </c>
      <c r="L32" s="1" t="s">
        <v>82</v>
      </c>
      <c r="Q32" s="31">
        <v>1876</v>
      </c>
      <c r="T32" s="1">
        <v>0</v>
      </c>
      <c r="U32" s="28">
        <f t="shared" si="0"/>
        <v>0</v>
      </c>
      <c r="AB32" s="1">
        <v>1876</v>
      </c>
      <c r="AF32" s="31">
        <v>1865</v>
      </c>
      <c r="AG32" s="28">
        <f t="shared" si="3"/>
        <v>0.99413646055437099</v>
      </c>
      <c r="AI32" s="26">
        <v>35.71</v>
      </c>
      <c r="AL32" s="27">
        <f t="shared" si="2"/>
        <v>66.599150000000009</v>
      </c>
    </row>
    <row r="33" spans="1:38" s="1" customFormat="1">
      <c r="A33" s="1" t="s">
        <v>66</v>
      </c>
      <c r="B33" s="25">
        <v>43012</v>
      </c>
      <c r="C33" s="25">
        <v>43009</v>
      </c>
      <c r="D33" s="25">
        <v>43100</v>
      </c>
      <c r="E33" s="1" t="s">
        <v>67</v>
      </c>
      <c r="F33" s="1" t="s">
        <v>68</v>
      </c>
      <c r="H33" s="1" t="s">
        <v>73</v>
      </c>
      <c r="L33" s="1" t="s">
        <v>82</v>
      </c>
      <c r="Q33" s="31">
        <v>14554</v>
      </c>
      <c r="T33" s="1">
        <v>1</v>
      </c>
      <c r="U33" s="28">
        <f t="shared" si="0"/>
        <v>6.9589422407794019E-5</v>
      </c>
      <c r="AB33" s="1">
        <v>14554</v>
      </c>
      <c r="AF33" s="31">
        <v>14370</v>
      </c>
      <c r="AG33" s="28">
        <f t="shared" si="3"/>
        <v>0.98735742751133704</v>
      </c>
      <c r="AI33" s="26">
        <v>35.71</v>
      </c>
      <c r="AL33" s="27">
        <f t="shared" si="2"/>
        <v>513.15269999999998</v>
      </c>
    </row>
    <row r="34" spans="1:38" s="1" customFormat="1">
      <c r="A34" s="1" t="s">
        <v>66</v>
      </c>
      <c r="B34" s="25">
        <v>43013</v>
      </c>
      <c r="C34" s="25">
        <v>43009</v>
      </c>
      <c r="D34" s="25">
        <v>43100</v>
      </c>
      <c r="E34" s="1" t="s">
        <v>67</v>
      </c>
      <c r="F34" s="1" t="s">
        <v>68</v>
      </c>
      <c r="H34" s="1" t="s">
        <v>73</v>
      </c>
      <c r="L34" s="1" t="s">
        <v>82</v>
      </c>
      <c r="Q34" s="31">
        <v>4320</v>
      </c>
      <c r="T34" s="1">
        <v>0</v>
      </c>
      <c r="U34" s="28">
        <f t="shared" si="0"/>
        <v>0</v>
      </c>
      <c r="AB34" s="1">
        <v>4320</v>
      </c>
      <c r="AF34" s="31">
        <v>4261</v>
      </c>
      <c r="AG34" s="28">
        <f t="shared" si="3"/>
        <v>0.9863425925925926</v>
      </c>
      <c r="AI34" s="26">
        <v>35.71</v>
      </c>
      <c r="AL34" s="27">
        <f t="shared" si="2"/>
        <v>152.16031000000001</v>
      </c>
    </row>
    <row r="35" spans="1:38" s="1" customFormat="1">
      <c r="A35" s="1" t="s">
        <v>66</v>
      </c>
      <c r="B35" s="25">
        <v>43014</v>
      </c>
      <c r="C35" s="25">
        <v>43009</v>
      </c>
      <c r="D35" s="25">
        <v>43100</v>
      </c>
      <c r="E35" s="1" t="s">
        <v>67</v>
      </c>
      <c r="F35" s="1" t="s">
        <v>68</v>
      </c>
      <c r="H35" s="1" t="s">
        <v>73</v>
      </c>
      <c r="L35" s="1" t="s">
        <v>82</v>
      </c>
      <c r="Q35" s="31">
        <v>4343</v>
      </c>
      <c r="T35" s="1">
        <v>0</v>
      </c>
      <c r="U35" s="28">
        <f t="shared" ref="U35:U66" si="4">T35/AF35</f>
        <v>0</v>
      </c>
      <c r="AB35" s="1">
        <v>4343</v>
      </c>
      <c r="AF35" s="31">
        <v>4310</v>
      </c>
      <c r="AG35" s="28">
        <f t="shared" si="3"/>
        <v>0.99240156573796912</v>
      </c>
      <c r="AI35" s="26">
        <v>35.71</v>
      </c>
      <c r="AL35" s="27">
        <f t="shared" si="2"/>
        <v>153.9101</v>
      </c>
    </row>
    <row r="36" spans="1:38" s="1" customFormat="1">
      <c r="A36" s="1" t="s">
        <v>66</v>
      </c>
      <c r="B36" s="25">
        <v>43015</v>
      </c>
      <c r="C36" s="25">
        <v>43009</v>
      </c>
      <c r="D36" s="25">
        <v>43100</v>
      </c>
      <c r="E36" s="1" t="s">
        <v>67</v>
      </c>
      <c r="F36" s="1" t="s">
        <v>68</v>
      </c>
      <c r="H36" s="1" t="s">
        <v>73</v>
      </c>
      <c r="L36" s="1" t="s">
        <v>82</v>
      </c>
      <c r="Q36" s="31">
        <v>3622</v>
      </c>
      <c r="T36" s="1">
        <v>0</v>
      </c>
      <c r="U36" s="28">
        <f t="shared" si="4"/>
        <v>0</v>
      </c>
      <c r="AB36" s="1">
        <v>3622</v>
      </c>
      <c r="AF36" s="31">
        <v>3595</v>
      </c>
      <c r="AG36" s="28">
        <f t="shared" si="3"/>
        <v>0.99254555494202101</v>
      </c>
      <c r="AI36" s="26">
        <v>35.71</v>
      </c>
      <c r="AL36" s="27">
        <f t="shared" si="2"/>
        <v>128.37745000000001</v>
      </c>
    </row>
    <row r="37" spans="1:38" s="1" customFormat="1">
      <c r="A37" s="1" t="s">
        <v>66</v>
      </c>
      <c r="B37" s="25">
        <v>43016</v>
      </c>
      <c r="C37" s="25">
        <v>43009</v>
      </c>
      <c r="D37" s="25">
        <v>43100</v>
      </c>
      <c r="E37" s="1" t="s">
        <v>67</v>
      </c>
      <c r="F37" s="1" t="s">
        <v>68</v>
      </c>
      <c r="H37" s="1" t="s">
        <v>73</v>
      </c>
      <c r="L37" s="1" t="s">
        <v>82</v>
      </c>
      <c r="Q37" s="31">
        <v>12295</v>
      </c>
      <c r="T37" s="1">
        <v>0</v>
      </c>
      <c r="U37" s="28">
        <f t="shared" si="4"/>
        <v>0</v>
      </c>
      <c r="AB37" s="1">
        <v>12295</v>
      </c>
      <c r="AF37" s="31">
        <v>12197</v>
      </c>
      <c r="AG37" s="28">
        <f t="shared" si="3"/>
        <v>0.99202928019520131</v>
      </c>
      <c r="AI37" s="26">
        <v>35.71</v>
      </c>
      <c r="AL37" s="27">
        <f t="shared" si="2"/>
        <v>435.55486999999999</v>
      </c>
    </row>
    <row r="38" spans="1:38" s="1" customFormat="1">
      <c r="A38" s="1" t="s">
        <v>66</v>
      </c>
      <c r="B38" s="25">
        <v>43017</v>
      </c>
      <c r="C38" s="25">
        <v>43009</v>
      </c>
      <c r="D38" s="25">
        <v>43100</v>
      </c>
      <c r="E38" s="1" t="s">
        <v>67</v>
      </c>
      <c r="F38" s="1" t="s">
        <v>68</v>
      </c>
      <c r="H38" s="1" t="s">
        <v>73</v>
      </c>
      <c r="L38" s="1" t="s">
        <v>82</v>
      </c>
      <c r="Q38" s="31">
        <v>20621</v>
      </c>
      <c r="T38" s="1">
        <v>2</v>
      </c>
      <c r="U38" s="28">
        <f t="shared" si="4"/>
        <v>9.7751710654936461E-5</v>
      </c>
      <c r="AB38" s="1">
        <v>20621</v>
      </c>
      <c r="AF38" s="31">
        <v>20460</v>
      </c>
      <c r="AG38" s="28">
        <f t="shared" si="3"/>
        <v>0.99219242519761408</v>
      </c>
      <c r="AI38" s="26">
        <v>35.71</v>
      </c>
      <c r="AL38" s="27">
        <f t="shared" si="2"/>
        <v>730.62659999999994</v>
      </c>
    </row>
    <row r="39" spans="1:38" s="1" customFormat="1">
      <c r="A39" s="1" t="s">
        <v>66</v>
      </c>
      <c r="B39" s="25">
        <v>43018</v>
      </c>
      <c r="C39" s="25">
        <v>43009</v>
      </c>
      <c r="D39" s="25">
        <v>43100</v>
      </c>
      <c r="E39" s="1" t="s">
        <v>67</v>
      </c>
      <c r="F39" s="1" t="s">
        <v>68</v>
      </c>
      <c r="H39" s="1" t="s">
        <v>73</v>
      </c>
      <c r="L39" s="1" t="s">
        <v>82</v>
      </c>
      <c r="Q39" s="31">
        <v>5967</v>
      </c>
      <c r="T39" s="1">
        <v>1</v>
      </c>
      <c r="U39" s="28">
        <f t="shared" si="4"/>
        <v>1.6894745734076703E-4</v>
      </c>
      <c r="AB39" s="1">
        <v>5967</v>
      </c>
      <c r="AF39" s="31">
        <v>5919</v>
      </c>
      <c r="AG39" s="28">
        <f t="shared" si="3"/>
        <v>0.99195575666163904</v>
      </c>
      <c r="AI39" s="26">
        <v>35.71</v>
      </c>
      <c r="AL39" s="27">
        <f t="shared" si="2"/>
        <v>211.36749</v>
      </c>
    </row>
    <row r="40" spans="1:38" s="1" customFormat="1">
      <c r="A40" s="1" t="s">
        <v>66</v>
      </c>
      <c r="B40" s="25">
        <v>43019</v>
      </c>
      <c r="C40" s="25">
        <v>43009</v>
      </c>
      <c r="D40" s="25">
        <v>43100</v>
      </c>
      <c r="E40" s="1" t="s">
        <v>67</v>
      </c>
      <c r="F40" s="1" t="s">
        <v>68</v>
      </c>
      <c r="H40" s="1" t="s">
        <v>73</v>
      </c>
      <c r="L40" s="1" t="s">
        <v>82</v>
      </c>
      <c r="Q40" s="31">
        <v>7063</v>
      </c>
      <c r="T40" s="1">
        <v>0</v>
      </c>
      <c r="U40" s="28">
        <f t="shared" si="4"/>
        <v>0</v>
      </c>
      <c r="AB40" s="1">
        <v>7063</v>
      </c>
      <c r="AF40" s="31">
        <v>7013</v>
      </c>
      <c r="AG40" s="28">
        <f t="shared" si="3"/>
        <v>0.99292085516069661</v>
      </c>
      <c r="AI40" s="26">
        <v>35.71</v>
      </c>
      <c r="AL40" s="27">
        <f t="shared" si="2"/>
        <v>250.43423000000001</v>
      </c>
    </row>
    <row r="41" spans="1:38" s="1" customFormat="1">
      <c r="A41" s="1" t="s">
        <v>66</v>
      </c>
      <c r="B41" s="25">
        <v>43020</v>
      </c>
      <c r="C41" s="25">
        <v>43009</v>
      </c>
      <c r="D41" s="25">
        <v>43100</v>
      </c>
      <c r="E41" s="1" t="s">
        <v>67</v>
      </c>
      <c r="F41" s="1" t="s">
        <v>68</v>
      </c>
      <c r="H41" s="1" t="s">
        <v>73</v>
      </c>
      <c r="L41" s="1" t="s">
        <v>82</v>
      </c>
      <c r="Q41" s="31">
        <v>4893</v>
      </c>
      <c r="T41" s="1">
        <v>1</v>
      </c>
      <c r="U41" s="28">
        <f t="shared" si="4"/>
        <v>2.0567667626491157E-4</v>
      </c>
      <c r="AB41" s="1">
        <v>4893</v>
      </c>
      <c r="AF41" s="31">
        <v>4862</v>
      </c>
      <c r="AG41" s="28">
        <f t="shared" si="3"/>
        <v>0.9936644185571224</v>
      </c>
      <c r="AI41" s="26">
        <v>35.71</v>
      </c>
      <c r="AL41" s="27">
        <f t="shared" si="2"/>
        <v>173.62202000000002</v>
      </c>
    </row>
    <row r="42" spans="1:38" s="1" customFormat="1">
      <c r="A42" s="1" t="s">
        <v>66</v>
      </c>
      <c r="B42" s="25">
        <v>43021</v>
      </c>
      <c r="C42" s="25">
        <v>43009</v>
      </c>
      <c r="D42" s="25">
        <v>43100</v>
      </c>
      <c r="E42" s="1" t="s">
        <v>67</v>
      </c>
      <c r="F42" s="1" t="s">
        <v>68</v>
      </c>
      <c r="H42" s="1" t="s">
        <v>73</v>
      </c>
      <c r="L42" s="1" t="s">
        <v>82</v>
      </c>
      <c r="Q42" s="31">
        <v>5130</v>
      </c>
      <c r="T42" s="1">
        <v>0</v>
      </c>
      <c r="U42" s="28">
        <f t="shared" si="4"/>
        <v>0</v>
      </c>
      <c r="AB42" s="1">
        <v>5130</v>
      </c>
      <c r="AF42" s="31">
        <v>5093</v>
      </c>
      <c r="AG42" s="28">
        <f t="shared" si="3"/>
        <v>0.99278752436647177</v>
      </c>
      <c r="AI42" s="26">
        <v>35.71</v>
      </c>
      <c r="AL42" s="27">
        <f t="shared" si="2"/>
        <v>181.87102999999999</v>
      </c>
    </row>
    <row r="43" spans="1:38" s="1" customFormat="1">
      <c r="A43" s="1" t="s">
        <v>66</v>
      </c>
      <c r="B43" s="25">
        <v>43022</v>
      </c>
      <c r="C43" s="25">
        <v>43009</v>
      </c>
      <c r="D43" s="25">
        <v>43100</v>
      </c>
      <c r="E43" s="1" t="s">
        <v>67</v>
      </c>
      <c r="F43" s="1" t="s">
        <v>68</v>
      </c>
      <c r="H43" s="1" t="s">
        <v>73</v>
      </c>
      <c r="L43" s="1" t="s">
        <v>82</v>
      </c>
      <c r="Q43" s="31">
        <v>6780</v>
      </c>
      <c r="T43" s="1">
        <v>0</v>
      </c>
      <c r="U43" s="28">
        <f t="shared" si="4"/>
        <v>0</v>
      </c>
      <c r="AB43" s="1">
        <v>6780</v>
      </c>
      <c r="AF43" s="31">
        <v>6742</v>
      </c>
      <c r="AG43" s="28">
        <f t="shared" si="3"/>
        <v>0.99439528023598822</v>
      </c>
      <c r="AI43" s="26">
        <v>35.71</v>
      </c>
      <c r="AL43" s="27">
        <f t="shared" si="2"/>
        <v>240.75682</v>
      </c>
    </row>
    <row r="44" spans="1:38" s="1" customFormat="1">
      <c r="A44" s="1" t="s">
        <v>66</v>
      </c>
      <c r="B44" s="25">
        <v>43023</v>
      </c>
      <c r="C44" s="25">
        <v>43009</v>
      </c>
      <c r="D44" s="25">
        <v>43100</v>
      </c>
      <c r="E44" s="1" t="s">
        <v>67</v>
      </c>
      <c r="F44" s="1" t="s">
        <v>68</v>
      </c>
      <c r="H44" s="1" t="s">
        <v>73</v>
      </c>
      <c r="L44" s="1" t="s">
        <v>82</v>
      </c>
      <c r="Q44" s="31">
        <v>8294</v>
      </c>
      <c r="T44" s="1">
        <v>0</v>
      </c>
      <c r="U44" s="28">
        <f t="shared" si="4"/>
        <v>0</v>
      </c>
      <c r="AB44" s="1">
        <v>8294</v>
      </c>
      <c r="AF44" s="31">
        <v>8246</v>
      </c>
      <c r="AG44" s="28">
        <f t="shared" si="3"/>
        <v>0.99421268386785633</v>
      </c>
      <c r="AI44" s="26">
        <v>35.71</v>
      </c>
      <c r="AL44" s="27">
        <f t="shared" si="2"/>
        <v>294.46466000000004</v>
      </c>
    </row>
    <row r="45" spans="1:38" s="1" customFormat="1">
      <c r="A45" s="1" t="s">
        <v>66</v>
      </c>
      <c r="B45" s="25">
        <v>43009</v>
      </c>
      <c r="C45" s="25">
        <v>43009</v>
      </c>
      <c r="D45" s="25">
        <v>43100</v>
      </c>
      <c r="E45" s="1" t="s">
        <v>67</v>
      </c>
      <c r="F45" s="1" t="s">
        <v>68</v>
      </c>
      <c r="H45" s="1" t="s">
        <v>71</v>
      </c>
      <c r="L45" s="1" t="s">
        <v>77</v>
      </c>
      <c r="Q45" s="31">
        <v>37482</v>
      </c>
      <c r="T45" s="1">
        <v>98</v>
      </c>
      <c r="U45" s="28">
        <f t="shared" si="4"/>
        <v>2.7114517333923583E-3</v>
      </c>
      <c r="AB45" s="1">
        <v>37482</v>
      </c>
      <c r="AF45" s="31">
        <v>36143</v>
      </c>
      <c r="AG45" s="28">
        <f t="shared" si="3"/>
        <v>0.96427618590256658</v>
      </c>
      <c r="AI45" s="26">
        <v>32.46</v>
      </c>
      <c r="AL45" s="27">
        <f t="shared" si="2"/>
        <v>1173.2017800000001</v>
      </c>
    </row>
    <row r="46" spans="1:38" s="1" customFormat="1">
      <c r="A46" s="1" t="s">
        <v>66</v>
      </c>
      <c r="B46" s="25">
        <v>43010</v>
      </c>
      <c r="C46" s="25">
        <v>43009</v>
      </c>
      <c r="D46" s="25">
        <v>43100</v>
      </c>
      <c r="E46" s="1" t="s">
        <v>67</v>
      </c>
      <c r="F46" s="1" t="s">
        <v>68</v>
      </c>
      <c r="H46" s="1" t="s">
        <v>71</v>
      </c>
      <c r="L46" s="1" t="s">
        <v>77</v>
      </c>
      <c r="Q46" s="31">
        <v>35714</v>
      </c>
      <c r="T46" s="1">
        <v>74</v>
      </c>
      <c r="U46" s="28">
        <f t="shared" si="4"/>
        <v>2.1241783161581079E-3</v>
      </c>
      <c r="AB46" s="1">
        <v>35714</v>
      </c>
      <c r="AF46" s="31">
        <v>34837</v>
      </c>
      <c r="AG46" s="28">
        <f t="shared" si="3"/>
        <v>0.97544380355042837</v>
      </c>
      <c r="AI46" s="26">
        <v>32.46</v>
      </c>
      <c r="AL46" s="27">
        <f t="shared" si="2"/>
        <v>1130.8090199999999</v>
      </c>
    </row>
    <row r="47" spans="1:38" s="1" customFormat="1">
      <c r="A47" s="1" t="s">
        <v>66</v>
      </c>
      <c r="B47" s="25">
        <v>43011</v>
      </c>
      <c r="C47" s="25">
        <v>43009</v>
      </c>
      <c r="D47" s="25">
        <v>43100</v>
      </c>
      <c r="E47" s="1" t="s">
        <v>67</v>
      </c>
      <c r="F47" s="1" t="s">
        <v>68</v>
      </c>
      <c r="H47" s="1" t="s">
        <v>71</v>
      </c>
      <c r="L47" s="1" t="s">
        <v>77</v>
      </c>
      <c r="Q47" s="31">
        <v>2925</v>
      </c>
      <c r="T47" s="1">
        <v>10</v>
      </c>
      <c r="U47" s="28">
        <f t="shared" si="4"/>
        <v>3.5360678925035359E-3</v>
      </c>
      <c r="AB47" s="1">
        <v>2925</v>
      </c>
      <c r="AF47" s="31">
        <v>2828</v>
      </c>
      <c r="AG47" s="28">
        <f t="shared" si="3"/>
        <v>0.96683760683760689</v>
      </c>
      <c r="AI47" s="26">
        <v>32.46</v>
      </c>
      <c r="AL47" s="27">
        <f t="shared" si="2"/>
        <v>91.796880000000002</v>
      </c>
    </row>
    <row r="48" spans="1:38" s="1" customFormat="1">
      <c r="A48" s="1" t="s">
        <v>66</v>
      </c>
      <c r="B48" s="25">
        <v>43012</v>
      </c>
      <c r="C48" s="25">
        <v>43009</v>
      </c>
      <c r="D48" s="25">
        <v>43100</v>
      </c>
      <c r="E48" s="1" t="s">
        <v>67</v>
      </c>
      <c r="F48" s="1" t="s">
        <v>68</v>
      </c>
      <c r="H48" s="1" t="s">
        <v>71</v>
      </c>
      <c r="L48" s="1" t="s">
        <v>77</v>
      </c>
      <c r="Q48" s="31">
        <v>68902</v>
      </c>
      <c r="T48" s="1">
        <v>112</v>
      </c>
      <c r="U48" s="28">
        <f t="shared" si="4"/>
        <v>1.6747913987498878E-3</v>
      </c>
      <c r="AB48" s="1">
        <v>68902</v>
      </c>
      <c r="AF48" s="31">
        <v>66874</v>
      </c>
      <c r="AG48" s="28">
        <f t="shared" si="3"/>
        <v>0.97056689210763114</v>
      </c>
      <c r="AI48" s="26">
        <v>32.46</v>
      </c>
      <c r="AL48" s="27">
        <f t="shared" si="2"/>
        <v>2170.7300399999999</v>
      </c>
    </row>
    <row r="49" spans="1:38" s="1" customFormat="1">
      <c r="A49" s="1" t="s">
        <v>66</v>
      </c>
      <c r="B49" s="25">
        <v>43013</v>
      </c>
      <c r="C49" s="25">
        <v>43009</v>
      </c>
      <c r="D49" s="25">
        <v>43100</v>
      </c>
      <c r="E49" s="1" t="s">
        <v>67</v>
      </c>
      <c r="F49" s="1" t="s">
        <v>68</v>
      </c>
      <c r="H49" s="1" t="s">
        <v>71</v>
      </c>
      <c r="L49" s="1" t="s">
        <v>77</v>
      </c>
      <c r="Q49" s="31">
        <v>14447</v>
      </c>
      <c r="T49" s="1">
        <v>30</v>
      </c>
      <c r="U49" s="28">
        <f t="shared" si="4"/>
        <v>2.1419391689276026E-3</v>
      </c>
      <c r="AB49" s="1">
        <v>14447</v>
      </c>
      <c r="AF49" s="31">
        <v>14006</v>
      </c>
      <c r="AG49" s="28">
        <f t="shared" si="3"/>
        <v>0.96947463141136569</v>
      </c>
      <c r="AI49" s="26">
        <v>32.46</v>
      </c>
      <c r="AL49" s="27">
        <f t="shared" si="2"/>
        <v>454.63476000000003</v>
      </c>
    </row>
    <row r="50" spans="1:38" s="1" customFormat="1">
      <c r="A50" s="1" t="s">
        <v>66</v>
      </c>
      <c r="B50" s="25">
        <v>43014</v>
      </c>
      <c r="C50" s="25">
        <v>43009</v>
      </c>
      <c r="D50" s="25">
        <v>43100</v>
      </c>
      <c r="E50" s="1" t="s">
        <v>67</v>
      </c>
      <c r="F50" s="1" t="s">
        <v>68</v>
      </c>
      <c r="H50" s="1" t="s">
        <v>71</v>
      </c>
      <c r="L50" s="1" t="s">
        <v>77</v>
      </c>
      <c r="Q50" s="31">
        <v>14427</v>
      </c>
      <c r="T50" s="1">
        <v>20</v>
      </c>
      <c r="U50" s="28">
        <f t="shared" si="4"/>
        <v>1.4268388385531854E-3</v>
      </c>
      <c r="AB50" s="1">
        <v>14427</v>
      </c>
      <c r="AF50" s="31">
        <v>14017</v>
      </c>
      <c r="AG50" s="28">
        <f t="shared" si="3"/>
        <v>0.97158106328412008</v>
      </c>
      <c r="AI50" s="26">
        <v>32.46</v>
      </c>
      <c r="AL50" s="27">
        <f t="shared" si="2"/>
        <v>454.99182000000002</v>
      </c>
    </row>
    <row r="51" spans="1:38" s="1" customFormat="1">
      <c r="A51" s="1" t="s">
        <v>66</v>
      </c>
      <c r="B51" s="25">
        <v>43015</v>
      </c>
      <c r="C51" s="25">
        <v>43009</v>
      </c>
      <c r="D51" s="25">
        <v>43100</v>
      </c>
      <c r="E51" s="1" t="s">
        <v>67</v>
      </c>
      <c r="F51" s="1" t="s">
        <v>68</v>
      </c>
      <c r="H51" s="1" t="s">
        <v>71</v>
      </c>
      <c r="L51" s="1" t="s">
        <v>77</v>
      </c>
      <c r="Q51" s="31">
        <v>12903</v>
      </c>
      <c r="T51" s="1">
        <v>17</v>
      </c>
      <c r="U51" s="28">
        <f t="shared" si="4"/>
        <v>1.3584785040754355E-3</v>
      </c>
      <c r="AB51" s="1">
        <v>12903</v>
      </c>
      <c r="AF51" s="31">
        <v>12514</v>
      </c>
      <c r="AG51" s="28">
        <f t="shared" si="3"/>
        <v>0.96985197240951715</v>
      </c>
      <c r="AI51" s="26">
        <v>32.46</v>
      </c>
      <c r="AL51" s="27">
        <f t="shared" si="2"/>
        <v>406.20443999999998</v>
      </c>
    </row>
    <row r="52" spans="1:38" s="1" customFormat="1">
      <c r="A52" s="1" t="s">
        <v>66</v>
      </c>
      <c r="B52" s="25">
        <v>43016</v>
      </c>
      <c r="C52" s="25">
        <v>43009</v>
      </c>
      <c r="D52" s="25">
        <v>43100</v>
      </c>
      <c r="E52" s="1" t="s">
        <v>67</v>
      </c>
      <c r="F52" s="1" t="s">
        <v>68</v>
      </c>
      <c r="H52" s="1" t="s">
        <v>71</v>
      </c>
      <c r="L52" s="1" t="s">
        <v>77</v>
      </c>
      <c r="Q52" s="31">
        <v>26392</v>
      </c>
      <c r="T52" s="1">
        <v>60</v>
      </c>
      <c r="U52" s="28">
        <f t="shared" si="4"/>
        <v>2.3435669088352471E-3</v>
      </c>
      <c r="AB52" s="1">
        <v>26392</v>
      </c>
      <c r="AF52" s="31">
        <v>25602</v>
      </c>
      <c r="AG52" s="28">
        <f t="shared" si="3"/>
        <v>0.97006668687481057</v>
      </c>
      <c r="AI52" s="26">
        <v>32.46</v>
      </c>
      <c r="AL52" s="27">
        <f t="shared" si="2"/>
        <v>831.04092000000003</v>
      </c>
    </row>
    <row r="53" spans="1:38" s="1" customFormat="1">
      <c r="A53" s="1" t="s">
        <v>66</v>
      </c>
      <c r="B53" s="25">
        <v>43017</v>
      </c>
      <c r="C53" s="25">
        <v>43009</v>
      </c>
      <c r="D53" s="25">
        <v>43100</v>
      </c>
      <c r="E53" s="1" t="s">
        <v>67</v>
      </c>
      <c r="F53" s="1" t="s">
        <v>68</v>
      </c>
      <c r="H53" s="1" t="s">
        <v>71</v>
      </c>
      <c r="L53" s="1" t="s">
        <v>77</v>
      </c>
      <c r="Q53" s="31">
        <v>56655</v>
      </c>
      <c r="T53" s="1">
        <v>137</v>
      </c>
      <c r="U53" s="28">
        <f t="shared" si="4"/>
        <v>2.4874718570702301E-3</v>
      </c>
      <c r="AB53" s="1">
        <v>56655</v>
      </c>
      <c r="AF53" s="31">
        <v>55076</v>
      </c>
      <c r="AG53" s="28">
        <f t="shared" si="3"/>
        <v>0.97212955608507634</v>
      </c>
      <c r="AI53" s="26">
        <v>32.46</v>
      </c>
      <c r="AL53" s="27">
        <f t="shared" si="2"/>
        <v>1787.7669599999999</v>
      </c>
    </row>
    <row r="54" spans="1:38" s="1" customFormat="1">
      <c r="A54" s="1" t="s">
        <v>66</v>
      </c>
      <c r="B54" s="25">
        <v>43018</v>
      </c>
      <c r="C54" s="25">
        <v>43009</v>
      </c>
      <c r="D54" s="25">
        <v>43100</v>
      </c>
      <c r="E54" s="1" t="s">
        <v>67</v>
      </c>
      <c r="F54" s="1" t="s">
        <v>68</v>
      </c>
      <c r="H54" s="1" t="s">
        <v>71</v>
      </c>
      <c r="L54" s="1" t="s">
        <v>77</v>
      </c>
      <c r="Q54" s="31">
        <v>72210</v>
      </c>
      <c r="T54" s="1">
        <v>103</v>
      </c>
      <c r="U54" s="28">
        <f t="shared" si="4"/>
        <v>1.4607857041554389E-3</v>
      </c>
      <c r="AB54" s="1">
        <v>72210</v>
      </c>
      <c r="AF54" s="31">
        <v>70510</v>
      </c>
      <c r="AG54" s="28">
        <f t="shared" si="3"/>
        <v>0.97645755435535242</v>
      </c>
      <c r="AI54" s="26">
        <v>32.46</v>
      </c>
      <c r="AL54" s="27">
        <f t="shared" si="2"/>
        <v>2288.7546000000002</v>
      </c>
    </row>
    <row r="55" spans="1:38" s="1" customFormat="1">
      <c r="A55" s="1" t="s">
        <v>66</v>
      </c>
      <c r="B55" s="25">
        <v>43019</v>
      </c>
      <c r="C55" s="25">
        <v>43009</v>
      </c>
      <c r="D55" s="25">
        <v>43100</v>
      </c>
      <c r="E55" s="1" t="s">
        <v>67</v>
      </c>
      <c r="F55" s="1" t="s">
        <v>68</v>
      </c>
      <c r="H55" s="1" t="s">
        <v>71</v>
      </c>
      <c r="L55" s="1" t="s">
        <v>77</v>
      </c>
      <c r="Q55" s="31">
        <v>19636</v>
      </c>
      <c r="T55" s="1">
        <v>22</v>
      </c>
      <c r="U55" s="28">
        <f t="shared" si="4"/>
        <v>1.1478660127308775E-3</v>
      </c>
      <c r="AB55" s="1">
        <v>19636</v>
      </c>
      <c r="AF55" s="31">
        <v>19166</v>
      </c>
      <c r="AG55" s="28">
        <f t="shared" si="3"/>
        <v>0.97606437156243631</v>
      </c>
      <c r="AI55" s="26">
        <v>32.46</v>
      </c>
      <c r="AL55" s="27">
        <f t="shared" si="2"/>
        <v>622.12835999999993</v>
      </c>
    </row>
    <row r="56" spans="1:38" s="1" customFormat="1">
      <c r="A56" s="1" t="s">
        <v>66</v>
      </c>
      <c r="B56" s="25">
        <v>43020</v>
      </c>
      <c r="C56" s="25">
        <v>43009</v>
      </c>
      <c r="D56" s="25">
        <v>43100</v>
      </c>
      <c r="E56" s="1" t="s">
        <v>67</v>
      </c>
      <c r="F56" s="1" t="s">
        <v>68</v>
      </c>
      <c r="H56" s="1" t="s">
        <v>71</v>
      </c>
      <c r="L56" s="1" t="s">
        <v>77</v>
      </c>
      <c r="Q56" s="31">
        <v>17411</v>
      </c>
      <c r="T56" s="1">
        <v>25</v>
      </c>
      <c r="U56" s="28">
        <f t="shared" si="4"/>
        <v>1.4782403027436141E-3</v>
      </c>
      <c r="AB56" s="1">
        <v>17411</v>
      </c>
      <c r="AF56" s="31">
        <v>16912</v>
      </c>
      <c r="AG56" s="28">
        <f t="shared" si="3"/>
        <v>0.9713399574981334</v>
      </c>
      <c r="AI56" s="26">
        <v>32.46</v>
      </c>
      <c r="AL56" s="27">
        <f t="shared" si="2"/>
        <v>548.96352000000002</v>
      </c>
    </row>
    <row r="57" spans="1:38" s="1" customFormat="1">
      <c r="A57" s="1" t="s">
        <v>66</v>
      </c>
      <c r="B57" s="25">
        <v>43021</v>
      </c>
      <c r="C57" s="25">
        <v>43009</v>
      </c>
      <c r="D57" s="25">
        <v>43100</v>
      </c>
      <c r="E57" s="1" t="s">
        <v>67</v>
      </c>
      <c r="F57" s="1" t="s">
        <v>68</v>
      </c>
      <c r="H57" s="1" t="s">
        <v>71</v>
      </c>
      <c r="L57" s="1" t="s">
        <v>77</v>
      </c>
      <c r="Q57" s="31">
        <v>18415</v>
      </c>
      <c r="T57" s="1">
        <v>26</v>
      </c>
      <c r="U57" s="28">
        <f t="shared" si="4"/>
        <v>1.4663583554227061E-3</v>
      </c>
      <c r="AB57" s="1">
        <v>18415</v>
      </c>
      <c r="AF57" s="31">
        <v>17731</v>
      </c>
      <c r="AG57" s="28">
        <f t="shared" si="3"/>
        <v>0.96285636709204447</v>
      </c>
      <c r="AI57" s="26">
        <v>32.46</v>
      </c>
      <c r="AL57" s="27">
        <f t="shared" si="2"/>
        <v>575.54826000000003</v>
      </c>
    </row>
    <row r="58" spans="1:38" s="1" customFormat="1">
      <c r="A58" s="1" t="s">
        <v>66</v>
      </c>
      <c r="B58" s="25">
        <v>43022</v>
      </c>
      <c r="C58" s="25">
        <v>43009</v>
      </c>
      <c r="D58" s="25">
        <v>43100</v>
      </c>
      <c r="E58" s="1" t="s">
        <v>67</v>
      </c>
      <c r="F58" s="1" t="s">
        <v>68</v>
      </c>
      <c r="H58" s="1" t="s">
        <v>71</v>
      </c>
      <c r="L58" s="1" t="s">
        <v>77</v>
      </c>
      <c r="Q58" s="31">
        <v>22146</v>
      </c>
      <c r="T58" s="1">
        <v>31</v>
      </c>
      <c r="U58" s="28">
        <f t="shared" si="4"/>
        <v>1.4420616830255384E-3</v>
      </c>
      <c r="AB58" s="1">
        <v>22146</v>
      </c>
      <c r="AF58" s="31">
        <v>21497</v>
      </c>
      <c r="AG58" s="28">
        <f t="shared" si="3"/>
        <v>0.97069448207351217</v>
      </c>
      <c r="AI58" s="26">
        <v>32.46</v>
      </c>
      <c r="AL58" s="27">
        <f t="shared" si="2"/>
        <v>697.79261999999994</v>
      </c>
    </row>
    <row r="59" spans="1:38" s="1" customFormat="1">
      <c r="A59" s="1" t="s">
        <v>66</v>
      </c>
      <c r="B59" s="25">
        <v>43023</v>
      </c>
      <c r="C59" s="25">
        <v>43009</v>
      </c>
      <c r="D59" s="25">
        <v>43100</v>
      </c>
      <c r="E59" s="1" t="s">
        <v>67</v>
      </c>
      <c r="F59" s="1" t="s">
        <v>68</v>
      </c>
      <c r="H59" s="1" t="s">
        <v>71</v>
      </c>
      <c r="L59" s="1" t="s">
        <v>77</v>
      </c>
      <c r="Q59" s="31">
        <v>17448</v>
      </c>
      <c r="T59" s="1">
        <v>16</v>
      </c>
      <c r="U59" s="28">
        <f t="shared" si="4"/>
        <v>9.3518031445438069E-4</v>
      </c>
      <c r="AB59" s="1">
        <v>17448</v>
      </c>
      <c r="AF59" s="31">
        <v>17109</v>
      </c>
      <c r="AG59" s="28">
        <f t="shared" si="3"/>
        <v>0.98057083906464926</v>
      </c>
      <c r="AI59" s="26">
        <v>32.46</v>
      </c>
      <c r="AL59" s="27">
        <f t="shared" si="2"/>
        <v>555.35814000000005</v>
      </c>
    </row>
    <row r="60" spans="1:38" s="1" customFormat="1">
      <c r="A60" s="1" t="s">
        <v>66</v>
      </c>
      <c r="B60" s="25">
        <v>43009</v>
      </c>
      <c r="C60" s="25">
        <v>43009</v>
      </c>
      <c r="D60" s="25">
        <v>43100</v>
      </c>
      <c r="E60" s="1" t="s">
        <v>67</v>
      </c>
      <c r="F60" s="1" t="s">
        <v>68</v>
      </c>
      <c r="H60" s="1" t="s">
        <v>72</v>
      </c>
      <c r="L60" s="1" t="s">
        <v>78</v>
      </c>
      <c r="Q60" s="31">
        <v>33054</v>
      </c>
      <c r="T60" s="1">
        <v>34</v>
      </c>
      <c r="U60" s="28">
        <f t="shared" si="4"/>
        <v>1.0812529813960883E-3</v>
      </c>
      <c r="AB60" s="1">
        <v>33054</v>
      </c>
      <c r="AF60" s="31">
        <v>31445</v>
      </c>
      <c r="AG60" s="28">
        <f t="shared" si="3"/>
        <v>0.95132207902220611</v>
      </c>
      <c r="AI60" s="26">
        <v>32.46</v>
      </c>
      <c r="AL60" s="27">
        <f t="shared" si="2"/>
        <v>1020.7047000000001</v>
      </c>
    </row>
    <row r="61" spans="1:38" s="1" customFormat="1">
      <c r="A61" s="1" t="s">
        <v>66</v>
      </c>
      <c r="B61" s="25">
        <v>43010</v>
      </c>
      <c r="C61" s="25">
        <v>43009</v>
      </c>
      <c r="D61" s="25">
        <v>43100</v>
      </c>
      <c r="E61" s="1" t="s">
        <v>67</v>
      </c>
      <c r="F61" s="1" t="s">
        <v>68</v>
      </c>
      <c r="H61" s="1" t="s">
        <v>72</v>
      </c>
      <c r="L61" s="1" t="s">
        <v>78</v>
      </c>
      <c r="Q61" s="31">
        <v>34383</v>
      </c>
      <c r="T61" s="1">
        <v>13</v>
      </c>
      <c r="U61" s="28">
        <f t="shared" si="4"/>
        <v>3.8859329228193939E-4</v>
      </c>
      <c r="AB61" s="1">
        <v>34383</v>
      </c>
      <c r="AF61" s="31">
        <v>33454</v>
      </c>
      <c r="AG61" s="28">
        <f t="shared" si="3"/>
        <v>0.97298083355146436</v>
      </c>
      <c r="AI61" s="26">
        <v>32.46</v>
      </c>
      <c r="AL61" s="27">
        <f t="shared" si="2"/>
        <v>1085.9168400000001</v>
      </c>
    </row>
    <row r="62" spans="1:38" s="1" customFormat="1">
      <c r="A62" s="1" t="s">
        <v>66</v>
      </c>
      <c r="B62" s="25">
        <v>43011</v>
      </c>
      <c r="C62" s="25">
        <v>43009</v>
      </c>
      <c r="D62" s="25">
        <v>43100</v>
      </c>
      <c r="E62" s="1" t="s">
        <v>67</v>
      </c>
      <c r="F62" s="1" t="s">
        <v>68</v>
      </c>
      <c r="H62" s="1" t="s">
        <v>72</v>
      </c>
      <c r="L62" s="1" t="s">
        <v>78</v>
      </c>
      <c r="Q62" s="31">
        <v>2686</v>
      </c>
      <c r="T62" s="1">
        <v>1</v>
      </c>
      <c r="U62" s="28">
        <f t="shared" si="4"/>
        <v>3.7965072133637056E-4</v>
      </c>
      <c r="AB62" s="1">
        <v>2686</v>
      </c>
      <c r="AF62" s="31">
        <v>2634</v>
      </c>
      <c r="AG62" s="28">
        <f t="shared" si="3"/>
        <v>0.9806403574087863</v>
      </c>
      <c r="AI62" s="26">
        <v>32.46</v>
      </c>
      <c r="AL62" s="27">
        <f t="shared" si="2"/>
        <v>85.499639999999999</v>
      </c>
    </row>
    <row r="63" spans="1:38" s="1" customFormat="1">
      <c r="A63" s="1" t="s">
        <v>66</v>
      </c>
      <c r="B63" s="25">
        <v>43012</v>
      </c>
      <c r="C63" s="25">
        <v>43009</v>
      </c>
      <c r="D63" s="25">
        <v>43100</v>
      </c>
      <c r="E63" s="1" t="s">
        <v>67</v>
      </c>
      <c r="F63" s="1" t="s">
        <v>68</v>
      </c>
      <c r="H63" s="1" t="s">
        <v>72</v>
      </c>
      <c r="L63" s="1" t="s">
        <v>78</v>
      </c>
      <c r="Q63" s="31">
        <v>64154</v>
      </c>
      <c r="T63" s="1">
        <v>41</v>
      </c>
      <c r="U63" s="28">
        <f t="shared" si="4"/>
        <v>6.5674606352816801E-4</v>
      </c>
      <c r="AB63" s="1">
        <v>64154</v>
      </c>
      <c r="AF63" s="31">
        <v>62429</v>
      </c>
      <c r="AG63" s="28">
        <f t="shared" ref="AG63:AG89" si="5">AF63/Q63</f>
        <v>0.97311157527200176</v>
      </c>
      <c r="AI63" s="26">
        <v>32.46</v>
      </c>
      <c r="AL63" s="27">
        <f t="shared" si="2"/>
        <v>2026.44534</v>
      </c>
    </row>
    <row r="64" spans="1:38" s="1" customFormat="1">
      <c r="A64" s="1" t="s">
        <v>66</v>
      </c>
      <c r="B64" s="25">
        <v>43013</v>
      </c>
      <c r="C64" s="25">
        <v>43009</v>
      </c>
      <c r="D64" s="25">
        <v>43100</v>
      </c>
      <c r="E64" s="1" t="s">
        <v>67</v>
      </c>
      <c r="F64" s="1" t="s">
        <v>68</v>
      </c>
      <c r="H64" s="1" t="s">
        <v>72</v>
      </c>
      <c r="L64" s="1" t="s">
        <v>78</v>
      </c>
      <c r="Q64" s="31">
        <v>13307</v>
      </c>
      <c r="T64" s="1">
        <v>11</v>
      </c>
      <c r="U64" s="28">
        <f t="shared" si="4"/>
        <v>8.6200141054776271E-4</v>
      </c>
      <c r="AB64" s="1">
        <v>13307</v>
      </c>
      <c r="AF64" s="31">
        <v>12761</v>
      </c>
      <c r="AG64" s="28">
        <f t="shared" si="5"/>
        <v>0.95896896370331408</v>
      </c>
      <c r="AI64" s="26">
        <v>32.46</v>
      </c>
      <c r="AL64" s="27">
        <f t="shared" si="2"/>
        <v>414.22206</v>
      </c>
    </row>
    <row r="65" spans="1:38" s="1" customFormat="1">
      <c r="A65" s="1" t="s">
        <v>66</v>
      </c>
      <c r="B65" s="25">
        <v>43014</v>
      </c>
      <c r="C65" s="25">
        <v>43009</v>
      </c>
      <c r="D65" s="25">
        <v>43100</v>
      </c>
      <c r="E65" s="1" t="s">
        <v>67</v>
      </c>
      <c r="F65" s="1" t="s">
        <v>68</v>
      </c>
      <c r="H65" s="1" t="s">
        <v>72</v>
      </c>
      <c r="L65" s="1" t="s">
        <v>78</v>
      </c>
      <c r="Q65" s="31">
        <v>13305</v>
      </c>
      <c r="T65" s="1">
        <v>4</v>
      </c>
      <c r="U65" s="28">
        <f t="shared" si="4"/>
        <v>3.1411967959792684E-4</v>
      </c>
      <c r="AB65" s="1">
        <v>13305</v>
      </c>
      <c r="AF65" s="31">
        <v>12734</v>
      </c>
      <c r="AG65" s="28">
        <f t="shared" si="5"/>
        <v>0.95708380308154828</v>
      </c>
      <c r="AI65" s="26">
        <v>32.46</v>
      </c>
      <c r="AL65" s="27">
        <f t="shared" si="2"/>
        <v>413.34564</v>
      </c>
    </row>
    <row r="66" spans="1:38" s="1" customFormat="1">
      <c r="A66" s="1" t="s">
        <v>66</v>
      </c>
      <c r="B66" s="25">
        <v>43015</v>
      </c>
      <c r="C66" s="25">
        <v>43009</v>
      </c>
      <c r="D66" s="25">
        <v>43100</v>
      </c>
      <c r="E66" s="1" t="s">
        <v>67</v>
      </c>
      <c r="F66" s="1" t="s">
        <v>68</v>
      </c>
      <c r="H66" s="1" t="s">
        <v>72</v>
      </c>
      <c r="L66" s="1" t="s">
        <v>78</v>
      </c>
      <c r="Q66" s="31">
        <v>11963</v>
      </c>
      <c r="T66" s="1">
        <v>4</v>
      </c>
      <c r="U66" s="28">
        <f t="shared" si="4"/>
        <v>3.4743333622861116E-4</v>
      </c>
      <c r="AB66" s="1">
        <v>11963</v>
      </c>
      <c r="AF66" s="31">
        <v>11513</v>
      </c>
      <c r="AG66" s="28">
        <f t="shared" si="5"/>
        <v>0.96238401738694312</v>
      </c>
      <c r="AI66" s="26">
        <v>32.46</v>
      </c>
      <c r="AL66" s="27">
        <f t="shared" si="2"/>
        <v>373.71197999999998</v>
      </c>
    </row>
    <row r="67" spans="1:38" s="1" customFormat="1">
      <c r="A67" s="1" t="s">
        <v>66</v>
      </c>
      <c r="B67" s="25">
        <v>43016</v>
      </c>
      <c r="C67" s="25">
        <v>43009</v>
      </c>
      <c r="D67" s="25">
        <v>43100</v>
      </c>
      <c r="E67" s="1" t="s">
        <v>67</v>
      </c>
      <c r="F67" s="1" t="s">
        <v>68</v>
      </c>
      <c r="H67" s="1" t="s">
        <v>72</v>
      </c>
      <c r="L67" s="1" t="s">
        <v>78</v>
      </c>
      <c r="Q67" s="31">
        <v>24527</v>
      </c>
      <c r="T67" s="1">
        <v>9</v>
      </c>
      <c r="U67" s="28">
        <f t="shared" ref="U67:U98" si="6">T67/AF67</f>
        <v>3.7567308093667824E-4</v>
      </c>
      <c r="AB67" s="1">
        <v>24527</v>
      </c>
      <c r="AF67" s="31">
        <v>23957</v>
      </c>
      <c r="AG67" s="28">
        <f t="shared" si="5"/>
        <v>0.97676030497003308</v>
      </c>
      <c r="AI67" s="26">
        <v>32.46</v>
      </c>
      <c r="AL67" s="27">
        <f t="shared" si="2"/>
        <v>777.64422000000002</v>
      </c>
    </row>
    <row r="68" spans="1:38" s="1" customFormat="1">
      <c r="A68" s="1" t="s">
        <v>66</v>
      </c>
      <c r="B68" s="25">
        <v>43017</v>
      </c>
      <c r="C68" s="25">
        <v>43009</v>
      </c>
      <c r="D68" s="25">
        <v>43100</v>
      </c>
      <c r="E68" s="1" t="s">
        <v>67</v>
      </c>
      <c r="F68" s="1" t="s">
        <v>68</v>
      </c>
      <c r="H68" s="1" t="s">
        <v>72</v>
      </c>
      <c r="L68" s="1" t="s">
        <v>78</v>
      </c>
      <c r="Q68" s="31">
        <v>52852</v>
      </c>
      <c r="T68" s="1">
        <v>36</v>
      </c>
      <c r="U68" s="28">
        <f t="shared" si="6"/>
        <v>6.9961326933167499E-4</v>
      </c>
      <c r="AB68" s="1">
        <v>52852</v>
      </c>
      <c r="AF68" s="31">
        <v>51457</v>
      </c>
      <c r="AG68" s="28">
        <f t="shared" si="5"/>
        <v>0.97360553999848631</v>
      </c>
      <c r="AI68" s="26">
        <v>32.46</v>
      </c>
      <c r="AL68" s="27">
        <f t="shared" si="2"/>
        <v>1670.29422</v>
      </c>
    </row>
    <row r="69" spans="1:38" s="1" customFormat="1">
      <c r="A69" s="1" t="s">
        <v>66</v>
      </c>
      <c r="B69" s="25">
        <v>43018</v>
      </c>
      <c r="C69" s="25">
        <v>43009</v>
      </c>
      <c r="D69" s="25">
        <v>43100</v>
      </c>
      <c r="E69" s="1" t="s">
        <v>67</v>
      </c>
      <c r="F69" s="1" t="s">
        <v>68</v>
      </c>
      <c r="H69" s="1" t="s">
        <v>72</v>
      </c>
      <c r="L69" s="1" t="s">
        <v>78</v>
      </c>
      <c r="Q69" s="31">
        <v>68526</v>
      </c>
      <c r="T69" s="1">
        <v>30</v>
      </c>
      <c r="U69" s="28">
        <f t="shared" si="6"/>
        <v>4.4576523031203565E-4</v>
      </c>
      <c r="AB69" s="1">
        <v>68526</v>
      </c>
      <c r="AF69" s="31">
        <v>67300</v>
      </c>
      <c r="AG69" s="28">
        <f t="shared" si="5"/>
        <v>0.98210898053293638</v>
      </c>
      <c r="AI69" s="26">
        <v>32.46</v>
      </c>
      <c r="AL69" s="27">
        <f t="shared" si="2"/>
        <v>2184.558</v>
      </c>
    </row>
    <row r="70" spans="1:38" s="1" customFormat="1">
      <c r="A70" s="1" t="s">
        <v>66</v>
      </c>
      <c r="B70" s="25">
        <v>43019</v>
      </c>
      <c r="C70" s="25">
        <v>43009</v>
      </c>
      <c r="D70" s="25">
        <v>43100</v>
      </c>
      <c r="E70" s="1" t="s">
        <v>67</v>
      </c>
      <c r="F70" s="1" t="s">
        <v>68</v>
      </c>
      <c r="H70" s="1" t="s">
        <v>72</v>
      </c>
      <c r="L70" s="1" t="s">
        <v>78</v>
      </c>
      <c r="Q70" s="31">
        <v>18679</v>
      </c>
      <c r="T70" s="1">
        <v>5</v>
      </c>
      <c r="U70" s="28">
        <f t="shared" si="6"/>
        <v>2.7202002067352158E-4</v>
      </c>
      <c r="AB70" s="1">
        <v>18679</v>
      </c>
      <c r="AF70" s="31">
        <v>18381</v>
      </c>
      <c r="AG70" s="28">
        <f t="shared" si="5"/>
        <v>0.98404625515284549</v>
      </c>
      <c r="AI70" s="26">
        <v>32.46</v>
      </c>
      <c r="AL70" s="27">
        <f t="shared" si="2"/>
        <v>596.64725999999996</v>
      </c>
    </row>
    <row r="71" spans="1:38" s="1" customFormat="1">
      <c r="A71" s="1" t="s">
        <v>66</v>
      </c>
      <c r="B71" s="25">
        <v>43020</v>
      </c>
      <c r="C71" s="25">
        <v>43009</v>
      </c>
      <c r="D71" s="25">
        <v>43100</v>
      </c>
      <c r="E71" s="1" t="s">
        <v>67</v>
      </c>
      <c r="F71" s="1" t="s">
        <v>68</v>
      </c>
      <c r="H71" s="1" t="s">
        <v>72</v>
      </c>
      <c r="L71" s="1" t="s">
        <v>78</v>
      </c>
      <c r="Q71" s="31">
        <v>16261</v>
      </c>
      <c r="T71" s="1">
        <v>11</v>
      </c>
      <c r="U71" s="28">
        <f t="shared" si="6"/>
        <v>6.8565729601695444E-4</v>
      </c>
      <c r="AB71" s="1">
        <v>16261</v>
      </c>
      <c r="AF71" s="31">
        <v>16043</v>
      </c>
      <c r="AG71" s="28">
        <f t="shared" si="5"/>
        <v>0.98659369042494316</v>
      </c>
      <c r="AI71" s="26">
        <v>32.46</v>
      </c>
      <c r="AL71" s="27">
        <f t="shared" si="2"/>
        <v>520.75578000000007</v>
      </c>
    </row>
    <row r="72" spans="1:38" s="1" customFormat="1">
      <c r="A72" s="1" t="s">
        <v>66</v>
      </c>
      <c r="B72" s="25">
        <v>43021</v>
      </c>
      <c r="C72" s="25">
        <v>43009</v>
      </c>
      <c r="D72" s="25">
        <v>43100</v>
      </c>
      <c r="E72" s="1" t="s">
        <v>67</v>
      </c>
      <c r="F72" s="1" t="s">
        <v>68</v>
      </c>
      <c r="H72" s="1" t="s">
        <v>72</v>
      </c>
      <c r="L72" s="1" t="s">
        <v>78</v>
      </c>
      <c r="Q72" s="31">
        <v>16732</v>
      </c>
      <c r="T72" s="1">
        <v>5</v>
      </c>
      <c r="U72" s="28">
        <f t="shared" si="6"/>
        <v>3.0347171643602816E-4</v>
      </c>
      <c r="AB72" s="1">
        <v>16732</v>
      </c>
      <c r="AF72" s="31">
        <v>16476</v>
      </c>
      <c r="AG72" s="28">
        <f t="shared" si="5"/>
        <v>0.98469997609371263</v>
      </c>
      <c r="AI72" s="26">
        <v>32.46</v>
      </c>
      <c r="AL72" s="27">
        <f t="shared" si="2"/>
        <v>534.81095999999991</v>
      </c>
    </row>
    <row r="73" spans="1:38" s="1" customFormat="1">
      <c r="A73" s="1" t="s">
        <v>66</v>
      </c>
      <c r="B73" s="25">
        <v>43022</v>
      </c>
      <c r="C73" s="25">
        <v>43009</v>
      </c>
      <c r="D73" s="25">
        <v>43100</v>
      </c>
      <c r="E73" s="1" t="s">
        <v>67</v>
      </c>
      <c r="F73" s="1" t="s">
        <v>68</v>
      </c>
      <c r="H73" s="1" t="s">
        <v>72</v>
      </c>
      <c r="L73" s="1" t="s">
        <v>78</v>
      </c>
      <c r="Q73" s="31">
        <v>20522</v>
      </c>
      <c r="T73" s="1">
        <v>8</v>
      </c>
      <c r="U73" s="28">
        <f t="shared" si="6"/>
        <v>3.9447731755424062E-4</v>
      </c>
      <c r="AB73" s="1">
        <v>20522</v>
      </c>
      <c r="AF73" s="31">
        <v>20280</v>
      </c>
      <c r="AG73" s="28">
        <f t="shared" si="5"/>
        <v>0.98820777701978368</v>
      </c>
      <c r="AI73" s="26">
        <v>32.46</v>
      </c>
      <c r="AL73" s="27">
        <f t="shared" si="2"/>
        <v>658.28880000000004</v>
      </c>
    </row>
    <row r="74" spans="1:38" s="1" customFormat="1">
      <c r="A74" s="1" t="s">
        <v>66</v>
      </c>
      <c r="B74" s="25">
        <v>43023</v>
      </c>
      <c r="C74" s="25">
        <v>43009</v>
      </c>
      <c r="D74" s="25">
        <v>43100</v>
      </c>
      <c r="E74" s="1" t="s">
        <v>67</v>
      </c>
      <c r="F74" s="1" t="s">
        <v>68</v>
      </c>
      <c r="H74" s="1" t="s">
        <v>72</v>
      </c>
      <c r="L74" s="1" t="s">
        <v>78</v>
      </c>
      <c r="Q74" s="31">
        <v>16649</v>
      </c>
      <c r="T74" s="1">
        <v>3</v>
      </c>
      <c r="U74" s="28">
        <f t="shared" si="6"/>
        <v>1.8177411536597187E-4</v>
      </c>
      <c r="AB74" s="1">
        <v>16649</v>
      </c>
      <c r="AF74" s="31">
        <v>16504</v>
      </c>
      <c r="AG74" s="28">
        <f t="shared" si="5"/>
        <v>0.99129076821430717</v>
      </c>
      <c r="AI74" s="26">
        <v>32.46</v>
      </c>
      <c r="AL74" s="27">
        <f t="shared" si="2"/>
        <v>535.71983999999998</v>
      </c>
    </row>
    <row r="75" spans="1:38" s="1" customFormat="1">
      <c r="A75" s="1" t="s">
        <v>66</v>
      </c>
      <c r="B75" s="25">
        <v>43009</v>
      </c>
      <c r="C75" s="25">
        <v>43009</v>
      </c>
      <c r="D75" s="25">
        <v>43100</v>
      </c>
      <c r="E75" s="1" t="s">
        <v>67</v>
      </c>
      <c r="F75" s="1" t="s">
        <v>68</v>
      </c>
      <c r="H75" s="1" t="s">
        <v>73</v>
      </c>
      <c r="L75" s="1" t="s">
        <v>79</v>
      </c>
      <c r="Q75" s="31">
        <v>27671</v>
      </c>
      <c r="T75" s="1">
        <v>18</v>
      </c>
      <c r="U75" s="28">
        <f t="shared" si="6"/>
        <v>6.9097888675623796E-4</v>
      </c>
      <c r="AB75" s="1">
        <v>27671</v>
      </c>
      <c r="AF75" s="31">
        <v>26050</v>
      </c>
      <c r="AG75" s="28">
        <f t="shared" si="5"/>
        <v>0.94141881392071125</v>
      </c>
      <c r="AI75" s="26">
        <v>32.46</v>
      </c>
      <c r="AL75" s="27">
        <f t="shared" ref="AL75:AL138" si="7">AF75*AI75/1000</f>
        <v>845.58299999999997</v>
      </c>
    </row>
    <row r="76" spans="1:38" s="1" customFormat="1">
      <c r="A76" s="1" t="s">
        <v>66</v>
      </c>
      <c r="B76" s="25">
        <v>43010</v>
      </c>
      <c r="C76" s="25">
        <v>43009</v>
      </c>
      <c r="D76" s="25">
        <v>43100</v>
      </c>
      <c r="E76" s="1" t="s">
        <v>67</v>
      </c>
      <c r="F76" s="1" t="s">
        <v>68</v>
      </c>
      <c r="H76" s="1" t="s">
        <v>73</v>
      </c>
      <c r="L76" s="1" t="s">
        <v>79</v>
      </c>
      <c r="Q76" s="31">
        <v>34623</v>
      </c>
      <c r="T76" s="1">
        <v>21</v>
      </c>
      <c r="U76" s="28">
        <f t="shared" si="6"/>
        <v>6.2286815957289044E-4</v>
      </c>
      <c r="AB76" s="1">
        <v>34623</v>
      </c>
      <c r="AF76" s="31">
        <v>33715</v>
      </c>
      <c r="AG76" s="28">
        <f t="shared" si="5"/>
        <v>0.97377465846402678</v>
      </c>
      <c r="AI76" s="26">
        <v>32.46</v>
      </c>
      <c r="AL76" s="27">
        <f t="shared" si="7"/>
        <v>1094.3889000000001</v>
      </c>
    </row>
    <row r="77" spans="1:38" s="1" customFormat="1">
      <c r="A77" s="1" t="s">
        <v>66</v>
      </c>
      <c r="B77" s="25">
        <v>43011</v>
      </c>
      <c r="C77" s="25">
        <v>43009</v>
      </c>
      <c r="D77" s="25">
        <v>43100</v>
      </c>
      <c r="E77" s="1" t="s">
        <v>67</v>
      </c>
      <c r="F77" s="1" t="s">
        <v>68</v>
      </c>
      <c r="H77" s="1" t="s">
        <v>73</v>
      </c>
      <c r="L77" s="1" t="s">
        <v>79</v>
      </c>
      <c r="Q77" s="31">
        <v>2578</v>
      </c>
      <c r="T77" s="1">
        <v>0</v>
      </c>
      <c r="U77" s="28">
        <f t="shared" si="6"/>
        <v>0</v>
      </c>
      <c r="AB77" s="1">
        <v>2578</v>
      </c>
      <c r="AF77" s="31">
        <v>2511</v>
      </c>
      <c r="AG77" s="28">
        <f t="shared" si="5"/>
        <v>0.974010861132661</v>
      </c>
      <c r="AI77" s="26">
        <v>32.46</v>
      </c>
      <c r="AL77" s="27">
        <f t="shared" si="7"/>
        <v>81.507059999999996</v>
      </c>
    </row>
    <row r="78" spans="1:38" s="1" customFormat="1">
      <c r="A78" s="1" t="s">
        <v>66</v>
      </c>
      <c r="B78" s="25">
        <v>43012</v>
      </c>
      <c r="C78" s="25">
        <v>43009</v>
      </c>
      <c r="D78" s="25">
        <v>43100</v>
      </c>
      <c r="E78" s="1" t="s">
        <v>67</v>
      </c>
      <c r="F78" s="1" t="s">
        <v>68</v>
      </c>
      <c r="H78" s="1" t="s">
        <v>73</v>
      </c>
      <c r="L78" s="1" t="s">
        <v>79</v>
      </c>
      <c r="Q78" s="31">
        <v>59606</v>
      </c>
      <c r="T78" s="1">
        <v>25</v>
      </c>
      <c r="U78" s="28">
        <f t="shared" si="6"/>
        <v>4.3165964500310793E-4</v>
      </c>
      <c r="AB78" s="1">
        <v>59606</v>
      </c>
      <c r="AF78" s="31">
        <v>57916</v>
      </c>
      <c r="AG78" s="28">
        <f t="shared" si="5"/>
        <v>0.97164714961581045</v>
      </c>
      <c r="AI78" s="26">
        <v>32.46</v>
      </c>
      <c r="AL78" s="27">
        <f t="shared" si="7"/>
        <v>1879.9533600000002</v>
      </c>
    </row>
    <row r="79" spans="1:38" s="1" customFormat="1">
      <c r="A79" s="1" t="s">
        <v>66</v>
      </c>
      <c r="B79" s="25">
        <v>43013</v>
      </c>
      <c r="C79" s="25">
        <v>43009</v>
      </c>
      <c r="D79" s="25">
        <v>43100</v>
      </c>
      <c r="E79" s="1" t="s">
        <v>67</v>
      </c>
      <c r="F79" s="1" t="s">
        <v>68</v>
      </c>
      <c r="H79" s="1" t="s">
        <v>73</v>
      </c>
      <c r="L79" s="1" t="s">
        <v>79</v>
      </c>
      <c r="Q79" s="31">
        <v>12350</v>
      </c>
      <c r="T79" s="1">
        <v>11</v>
      </c>
      <c r="U79" s="28">
        <f t="shared" si="6"/>
        <v>9.372071227741331E-4</v>
      </c>
      <c r="AB79" s="1">
        <v>12350</v>
      </c>
      <c r="AF79" s="31">
        <v>11737</v>
      </c>
      <c r="AG79" s="28">
        <f t="shared" si="5"/>
        <v>0.95036437246963568</v>
      </c>
      <c r="AI79" s="26">
        <v>32.46</v>
      </c>
      <c r="AL79" s="27">
        <f t="shared" si="7"/>
        <v>380.98302000000001</v>
      </c>
    </row>
    <row r="80" spans="1:38" s="1" customFormat="1">
      <c r="A80" s="1" t="s">
        <v>66</v>
      </c>
      <c r="B80" s="25">
        <v>43014</v>
      </c>
      <c r="C80" s="25">
        <v>43009</v>
      </c>
      <c r="D80" s="25">
        <v>43100</v>
      </c>
      <c r="E80" s="1" t="s">
        <v>67</v>
      </c>
      <c r="F80" s="1" t="s">
        <v>68</v>
      </c>
      <c r="H80" s="1" t="s">
        <v>73</v>
      </c>
      <c r="L80" s="1" t="s">
        <v>79</v>
      </c>
      <c r="Q80" s="31">
        <v>12382</v>
      </c>
      <c r="T80" s="1">
        <v>1</v>
      </c>
      <c r="U80" s="28">
        <f t="shared" si="6"/>
        <v>8.4760128835395824E-5</v>
      </c>
      <c r="AB80" s="1">
        <v>12382</v>
      </c>
      <c r="AF80" s="31">
        <v>11798</v>
      </c>
      <c r="AG80" s="28">
        <f t="shared" si="5"/>
        <v>0.9528347601356808</v>
      </c>
      <c r="AI80" s="26">
        <v>32.46</v>
      </c>
      <c r="AL80" s="27">
        <f t="shared" si="7"/>
        <v>382.96307999999999</v>
      </c>
    </row>
    <row r="81" spans="1:38" s="1" customFormat="1">
      <c r="A81" s="1" t="s">
        <v>66</v>
      </c>
      <c r="B81" s="25">
        <v>43015</v>
      </c>
      <c r="C81" s="25">
        <v>43009</v>
      </c>
      <c r="D81" s="25">
        <v>43100</v>
      </c>
      <c r="E81" s="1" t="s">
        <v>67</v>
      </c>
      <c r="F81" s="1" t="s">
        <v>68</v>
      </c>
      <c r="H81" s="1" t="s">
        <v>73</v>
      </c>
      <c r="L81" s="1" t="s">
        <v>79</v>
      </c>
      <c r="Q81" s="31">
        <v>10530</v>
      </c>
      <c r="T81" s="1">
        <v>5</v>
      </c>
      <c r="U81" s="28">
        <f t="shared" si="6"/>
        <v>4.9426650850138395E-4</v>
      </c>
      <c r="AB81" s="1">
        <v>10530</v>
      </c>
      <c r="AF81" s="31">
        <v>10116</v>
      </c>
      <c r="AG81" s="28">
        <f t="shared" si="5"/>
        <v>0.96068376068376071</v>
      </c>
      <c r="AI81" s="26">
        <v>32.46</v>
      </c>
      <c r="AL81" s="27">
        <f t="shared" si="7"/>
        <v>328.36536000000001</v>
      </c>
    </row>
    <row r="82" spans="1:38" s="1" customFormat="1">
      <c r="A82" s="1" t="s">
        <v>66</v>
      </c>
      <c r="B82" s="25">
        <v>43016</v>
      </c>
      <c r="C82" s="25">
        <v>43009</v>
      </c>
      <c r="D82" s="25">
        <v>43100</v>
      </c>
      <c r="E82" s="1" t="s">
        <v>67</v>
      </c>
      <c r="F82" s="1" t="s">
        <v>68</v>
      </c>
      <c r="H82" s="1" t="s">
        <v>73</v>
      </c>
      <c r="L82" s="1" t="s">
        <v>79</v>
      </c>
      <c r="Q82" s="31">
        <v>21482</v>
      </c>
      <c r="T82" s="1">
        <v>8</v>
      </c>
      <c r="U82" s="28">
        <f t="shared" si="6"/>
        <v>3.8208042793007926E-4</v>
      </c>
      <c r="AB82" s="1">
        <v>21482</v>
      </c>
      <c r="AF82" s="31">
        <v>20938</v>
      </c>
      <c r="AG82" s="28">
        <f t="shared" si="5"/>
        <v>0.97467647332650587</v>
      </c>
      <c r="AI82" s="26">
        <v>32.46</v>
      </c>
      <c r="AL82" s="27">
        <f t="shared" si="7"/>
        <v>679.64747999999997</v>
      </c>
    </row>
    <row r="83" spans="1:38" s="1" customFormat="1">
      <c r="A83" s="1" t="s">
        <v>66</v>
      </c>
      <c r="B83" s="25">
        <v>43017</v>
      </c>
      <c r="C83" s="25">
        <v>43009</v>
      </c>
      <c r="D83" s="25">
        <v>43100</v>
      </c>
      <c r="E83" s="1" t="s">
        <v>67</v>
      </c>
      <c r="F83" s="1" t="s">
        <v>68</v>
      </c>
      <c r="H83" s="1" t="s">
        <v>73</v>
      </c>
      <c r="L83" s="1" t="s">
        <v>79</v>
      </c>
      <c r="Q83" s="31">
        <v>46736</v>
      </c>
      <c r="T83" s="1">
        <v>24</v>
      </c>
      <c r="U83" s="28">
        <f t="shared" si="6"/>
        <v>5.2936894809978608E-4</v>
      </c>
      <c r="AB83" s="1">
        <v>46736</v>
      </c>
      <c r="AF83" s="31">
        <v>45337</v>
      </c>
      <c r="AG83" s="28">
        <f t="shared" si="5"/>
        <v>0.97006590208832588</v>
      </c>
      <c r="AI83" s="26">
        <v>32.46</v>
      </c>
      <c r="AL83" s="27">
        <f t="shared" si="7"/>
        <v>1471.6390200000001</v>
      </c>
    </row>
    <row r="84" spans="1:38" s="1" customFormat="1">
      <c r="A84" s="1" t="s">
        <v>66</v>
      </c>
      <c r="B84" s="25">
        <v>43018</v>
      </c>
      <c r="C84" s="25">
        <v>43009</v>
      </c>
      <c r="D84" s="25">
        <v>43100</v>
      </c>
      <c r="E84" s="1" t="s">
        <v>67</v>
      </c>
      <c r="F84" s="1" t="s">
        <v>68</v>
      </c>
      <c r="H84" s="1" t="s">
        <v>73</v>
      </c>
      <c r="L84" s="1" t="s">
        <v>79</v>
      </c>
      <c r="Q84" s="31">
        <v>61908</v>
      </c>
      <c r="T84" s="1">
        <v>23</v>
      </c>
      <c r="U84" s="28">
        <f t="shared" si="6"/>
        <v>3.7874421591713734E-4</v>
      </c>
      <c r="AB84" s="1">
        <v>61908</v>
      </c>
      <c r="AF84" s="31">
        <v>60727</v>
      </c>
      <c r="AG84" s="28">
        <f t="shared" si="5"/>
        <v>0.98092330555017127</v>
      </c>
      <c r="AI84" s="26">
        <v>32.46</v>
      </c>
      <c r="AL84" s="27">
        <f t="shared" si="7"/>
        <v>1971.1984200000002</v>
      </c>
    </row>
    <row r="85" spans="1:38" s="1" customFormat="1">
      <c r="A85" s="1" t="s">
        <v>66</v>
      </c>
      <c r="B85" s="25">
        <v>43019</v>
      </c>
      <c r="C85" s="25">
        <v>43009</v>
      </c>
      <c r="D85" s="25">
        <v>43100</v>
      </c>
      <c r="E85" s="1" t="s">
        <v>67</v>
      </c>
      <c r="F85" s="1" t="s">
        <v>68</v>
      </c>
      <c r="H85" s="1" t="s">
        <v>73</v>
      </c>
      <c r="L85" s="1" t="s">
        <v>79</v>
      </c>
      <c r="Q85" s="31">
        <v>17620</v>
      </c>
      <c r="T85" s="1">
        <v>7</v>
      </c>
      <c r="U85" s="28">
        <f t="shared" si="6"/>
        <v>4.0317935721691049E-4</v>
      </c>
      <c r="AB85" s="1">
        <v>17620</v>
      </c>
      <c r="AF85" s="31">
        <v>17362</v>
      </c>
      <c r="AG85" s="28">
        <f t="shared" si="5"/>
        <v>0.98535754824063559</v>
      </c>
      <c r="AI85" s="26">
        <v>32.46</v>
      </c>
      <c r="AL85" s="27">
        <f t="shared" si="7"/>
        <v>563.57051999999999</v>
      </c>
    </row>
    <row r="86" spans="1:38" s="1" customFormat="1">
      <c r="A86" s="1" t="s">
        <v>66</v>
      </c>
      <c r="B86" s="25">
        <v>43020</v>
      </c>
      <c r="C86" s="25">
        <v>43009</v>
      </c>
      <c r="D86" s="25">
        <v>43100</v>
      </c>
      <c r="E86" s="1" t="s">
        <v>67</v>
      </c>
      <c r="F86" s="1" t="s">
        <v>68</v>
      </c>
      <c r="H86" s="1" t="s">
        <v>73</v>
      </c>
      <c r="L86" s="1" t="s">
        <v>79</v>
      </c>
      <c r="Q86" s="31">
        <v>14701</v>
      </c>
      <c r="T86" s="1">
        <v>7</v>
      </c>
      <c r="U86" s="28">
        <f t="shared" si="6"/>
        <v>4.8235942668136713E-4</v>
      </c>
      <c r="AB86" s="1">
        <v>14701</v>
      </c>
      <c r="AF86" s="31">
        <v>14512</v>
      </c>
      <c r="AG86" s="28">
        <f t="shared" si="5"/>
        <v>0.98714373171893066</v>
      </c>
      <c r="AI86" s="26">
        <v>32.46</v>
      </c>
      <c r="AL86" s="27">
        <f t="shared" si="7"/>
        <v>471.05952000000002</v>
      </c>
    </row>
    <row r="87" spans="1:38" s="1" customFormat="1">
      <c r="A87" s="1" t="s">
        <v>66</v>
      </c>
      <c r="B87" s="25">
        <v>43021</v>
      </c>
      <c r="C87" s="25">
        <v>43009</v>
      </c>
      <c r="D87" s="25">
        <v>43100</v>
      </c>
      <c r="E87" s="1" t="s">
        <v>67</v>
      </c>
      <c r="F87" s="1" t="s">
        <v>68</v>
      </c>
      <c r="H87" s="1" t="s">
        <v>73</v>
      </c>
      <c r="L87" s="1" t="s">
        <v>79</v>
      </c>
      <c r="Q87" s="31">
        <v>15232</v>
      </c>
      <c r="T87" s="1">
        <v>4</v>
      </c>
      <c r="U87" s="28">
        <f t="shared" si="6"/>
        <v>2.6659557451346307E-4</v>
      </c>
      <c r="AB87" s="1">
        <v>15232</v>
      </c>
      <c r="AF87" s="31">
        <v>15004</v>
      </c>
      <c r="AG87" s="28">
        <f t="shared" si="5"/>
        <v>0.98503151260504207</v>
      </c>
      <c r="AI87" s="26">
        <v>32.46</v>
      </c>
      <c r="AL87" s="27">
        <f t="shared" si="7"/>
        <v>487.02984000000004</v>
      </c>
    </row>
    <row r="88" spans="1:38" s="1" customFormat="1">
      <c r="A88" s="1" t="s">
        <v>66</v>
      </c>
      <c r="B88" s="25">
        <v>43022</v>
      </c>
      <c r="C88" s="25">
        <v>43009</v>
      </c>
      <c r="D88" s="25">
        <v>43100</v>
      </c>
      <c r="E88" s="1" t="s">
        <v>67</v>
      </c>
      <c r="F88" s="1" t="s">
        <v>68</v>
      </c>
      <c r="H88" s="1" t="s">
        <v>73</v>
      </c>
      <c r="L88" s="1" t="s">
        <v>79</v>
      </c>
      <c r="Q88" s="31">
        <v>18571</v>
      </c>
      <c r="T88" s="1">
        <v>8</v>
      </c>
      <c r="U88" s="28">
        <f t="shared" si="6"/>
        <v>4.3599106218322525E-4</v>
      </c>
      <c r="AB88" s="1">
        <v>18571</v>
      </c>
      <c r="AF88" s="31">
        <v>18349</v>
      </c>
      <c r="AG88" s="28">
        <f t="shared" si="5"/>
        <v>0.98804587798179955</v>
      </c>
      <c r="AI88" s="26">
        <v>32.46</v>
      </c>
      <c r="AL88" s="27">
        <f t="shared" si="7"/>
        <v>595.60854000000006</v>
      </c>
    </row>
    <row r="89" spans="1:38" s="1" customFormat="1">
      <c r="A89" s="1" t="s">
        <v>66</v>
      </c>
      <c r="B89" s="25">
        <v>43023</v>
      </c>
      <c r="C89" s="25">
        <v>43009</v>
      </c>
      <c r="D89" s="25">
        <v>43100</v>
      </c>
      <c r="E89" s="1" t="s">
        <v>67</v>
      </c>
      <c r="F89" s="1" t="s">
        <v>68</v>
      </c>
      <c r="H89" s="1" t="s">
        <v>73</v>
      </c>
      <c r="L89" s="1" t="s">
        <v>79</v>
      </c>
      <c r="Q89" s="31">
        <v>14816</v>
      </c>
      <c r="T89" s="1">
        <v>1</v>
      </c>
      <c r="U89" s="28">
        <f t="shared" si="6"/>
        <v>6.8245410496144138E-5</v>
      </c>
      <c r="AB89" s="1">
        <v>14816</v>
      </c>
      <c r="AF89" s="31">
        <v>14653</v>
      </c>
      <c r="AG89" s="28">
        <f t="shared" si="5"/>
        <v>0.98899838012958963</v>
      </c>
      <c r="AI89" s="26">
        <v>32.46</v>
      </c>
      <c r="AL89" s="27">
        <f t="shared" si="7"/>
        <v>475.63638000000003</v>
      </c>
    </row>
    <row r="90" spans="1:38" s="1" customFormat="1">
      <c r="A90" s="1" t="s">
        <v>66</v>
      </c>
      <c r="B90" s="25">
        <v>43009</v>
      </c>
      <c r="C90" s="25">
        <v>43009</v>
      </c>
      <c r="D90" s="25">
        <v>43100</v>
      </c>
      <c r="E90" s="1" t="s">
        <v>67</v>
      </c>
      <c r="F90" s="1" t="s">
        <v>68</v>
      </c>
      <c r="H90" s="1" t="s">
        <v>75</v>
      </c>
      <c r="L90" s="1" t="s">
        <v>84</v>
      </c>
      <c r="Q90" s="31"/>
      <c r="T90" s="1">
        <v>58</v>
      </c>
      <c r="U90" s="28">
        <f t="shared" si="6"/>
        <v>1.4206633027972371E-3</v>
      </c>
      <c r="AF90" s="31">
        <v>40826</v>
      </c>
      <c r="AG90" s="28"/>
      <c r="AI90" s="26">
        <v>7.4</v>
      </c>
      <c r="AL90" s="27">
        <f t="shared" si="7"/>
        <v>302.11240000000004</v>
      </c>
    </row>
    <row r="91" spans="1:38" s="1" customFormat="1">
      <c r="A91" s="1" t="s">
        <v>66</v>
      </c>
      <c r="B91" s="25">
        <v>43010</v>
      </c>
      <c r="C91" s="25">
        <v>43009</v>
      </c>
      <c r="D91" s="25">
        <v>43100</v>
      </c>
      <c r="E91" s="1" t="s">
        <v>67</v>
      </c>
      <c r="F91" s="1" t="s">
        <v>68</v>
      </c>
      <c r="H91" s="1" t="s">
        <v>75</v>
      </c>
      <c r="L91" s="1" t="s">
        <v>84</v>
      </c>
      <c r="Q91" s="31"/>
      <c r="T91" s="1">
        <v>51</v>
      </c>
      <c r="U91" s="28">
        <f t="shared" si="6"/>
        <v>1.3076587779800519E-3</v>
      </c>
      <c r="AF91" s="31">
        <v>39001</v>
      </c>
      <c r="AG91" s="28"/>
      <c r="AI91" s="26">
        <v>7.4</v>
      </c>
      <c r="AL91" s="27">
        <f t="shared" si="7"/>
        <v>288.60740000000004</v>
      </c>
    </row>
    <row r="92" spans="1:38" s="1" customFormat="1">
      <c r="A92" s="1" t="s">
        <v>66</v>
      </c>
      <c r="B92" s="25">
        <v>43011</v>
      </c>
      <c r="C92" s="25">
        <v>43009</v>
      </c>
      <c r="D92" s="25">
        <v>43100</v>
      </c>
      <c r="E92" s="1" t="s">
        <v>67</v>
      </c>
      <c r="F92" s="1" t="s">
        <v>68</v>
      </c>
      <c r="H92" s="1" t="s">
        <v>75</v>
      </c>
      <c r="L92" s="1" t="s">
        <v>84</v>
      </c>
      <c r="Q92" s="31"/>
      <c r="T92" s="1">
        <v>3</v>
      </c>
      <c r="U92" s="28">
        <f t="shared" si="6"/>
        <v>7.5872534142640367E-4</v>
      </c>
      <c r="AF92" s="31">
        <v>3954</v>
      </c>
      <c r="AG92" s="28"/>
      <c r="AI92" s="26">
        <v>7.4</v>
      </c>
      <c r="AL92" s="27">
        <f t="shared" si="7"/>
        <v>29.259600000000002</v>
      </c>
    </row>
    <row r="93" spans="1:38" s="1" customFormat="1">
      <c r="A93" s="1" t="s">
        <v>66</v>
      </c>
      <c r="B93" s="25">
        <v>43012</v>
      </c>
      <c r="C93" s="25">
        <v>43009</v>
      </c>
      <c r="D93" s="25">
        <v>43100</v>
      </c>
      <c r="E93" s="1" t="s">
        <v>67</v>
      </c>
      <c r="F93" s="1" t="s">
        <v>68</v>
      </c>
      <c r="H93" s="1" t="s">
        <v>75</v>
      </c>
      <c r="L93" s="1" t="s">
        <v>84</v>
      </c>
      <c r="Q93" s="31"/>
      <c r="T93" s="1">
        <v>76</v>
      </c>
      <c r="U93" s="28">
        <f t="shared" si="6"/>
        <v>1.0181935103560997E-3</v>
      </c>
      <c r="AF93" s="31">
        <v>74642</v>
      </c>
      <c r="AG93" s="28"/>
      <c r="AI93" s="26">
        <v>7.4</v>
      </c>
      <c r="AL93" s="27">
        <f t="shared" si="7"/>
        <v>552.35080000000005</v>
      </c>
    </row>
    <row r="94" spans="1:38" s="1" customFormat="1">
      <c r="A94" s="1" t="s">
        <v>66</v>
      </c>
      <c r="B94" s="25">
        <v>43013</v>
      </c>
      <c r="C94" s="25">
        <v>43009</v>
      </c>
      <c r="D94" s="25">
        <v>43100</v>
      </c>
      <c r="E94" s="1" t="s">
        <v>67</v>
      </c>
      <c r="F94" s="1" t="s">
        <v>68</v>
      </c>
      <c r="H94" s="1" t="s">
        <v>75</v>
      </c>
      <c r="L94" s="1" t="s">
        <v>84</v>
      </c>
      <c r="Q94" s="31"/>
      <c r="T94" s="1">
        <v>27</v>
      </c>
      <c r="U94" s="28">
        <f t="shared" si="6"/>
        <v>1.6654330125832717E-3</v>
      </c>
      <c r="AF94" s="31">
        <v>16212</v>
      </c>
      <c r="AG94" s="28"/>
      <c r="AI94" s="26">
        <v>7.4</v>
      </c>
      <c r="AL94" s="27">
        <f t="shared" si="7"/>
        <v>119.9688</v>
      </c>
    </row>
    <row r="95" spans="1:38" s="1" customFormat="1">
      <c r="A95" s="1" t="s">
        <v>66</v>
      </c>
      <c r="B95" s="25">
        <v>43014</v>
      </c>
      <c r="C95" s="25">
        <v>43009</v>
      </c>
      <c r="D95" s="25">
        <v>43100</v>
      </c>
      <c r="E95" s="1" t="s">
        <v>67</v>
      </c>
      <c r="F95" s="1" t="s">
        <v>68</v>
      </c>
      <c r="H95" s="1" t="s">
        <v>75</v>
      </c>
      <c r="L95" s="1" t="s">
        <v>84</v>
      </c>
      <c r="Q95" s="31"/>
      <c r="T95" s="1">
        <v>10</v>
      </c>
      <c r="U95" s="28">
        <f t="shared" si="6"/>
        <v>6.3617278452827791E-4</v>
      </c>
      <c r="AF95" s="31">
        <v>15719</v>
      </c>
      <c r="AG95" s="28"/>
      <c r="AI95" s="26">
        <v>7.4</v>
      </c>
      <c r="AL95" s="27">
        <f t="shared" si="7"/>
        <v>116.3206</v>
      </c>
    </row>
    <row r="96" spans="1:38" s="1" customFormat="1">
      <c r="A96" s="1" t="s">
        <v>66</v>
      </c>
      <c r="B96" s="25">
        <v>43015</v>
      </c>
      <c r="C96" s="25">
        <v>43009</v>
      </c>
      <c r="D96" s="25">
        <v>43100</v>
      </c>
      <c r="E96" s="1" t="s">
        <v>67</v>
      </c>
      <c r="F96" s="1" t="s">
        <v>68</v>
      </c>
      <c r="H96" s="1" t="s">
        <v>75</v>
      </c>
      <c r="L96" s="1" t="s">
        <v>84</v>
      </c>
      <c r="Q96" s="31"/>
      <c r="T96" s="1">
        <v>9</v>
      </c>
      <c r="U96" s="28">
        <f t="shared" si="6"/>
        <v>6.3228888576647465E-4</v>
      </c>
      <c r="AF96" s="31">
        <v>14234</v>
      </c>
      <c r="AG96" s="28"/>
      <c r="AI96" s="26">
        <v>7.4</v>
      </c>
      <c r="AL96" s="27">
        <f t="shared" si="7"/>
        <v>105.33160000000001</v>
      </c>
    </row>
    <row r="97" spans="1:38">
      <c r="A97" s="37" t="s">
        <v>66</v>
      </c>
      <c r="B97" s="38">
        <v>43016</v>
      </c>
      <c r="C97" s="38">
        <v>43009</v>
      </c>
      <c r="D97" s="38">
        <v>43100</v>
      </c>
      <c r="E97" s="37" t="s">
        <v>67</v>
      </c>
      <c r="F97" s="37" t="s">
        <v>68</v>
      </c>
      <c r="H97" s="37" t="s">
        <v>75</v>
      </c>
      <c r="L97" s="37" t="s">
        <v>84</v>
      </c>
      <c r="T97" s="37">
        <v>39</v>
      </c>
      <c r="U97" s="40">
        <f t="shared" si="6"/>
        <v>1.3489208633093526E-3</v>
      </c>
      <c r="AF97" s="39">
        <v>28912</v>
      </c>
      <c r="AI97" s="41">
        <v>7.4</v>
      </c>
      <c r="AL97" s="42">
        <f t="shared" si="7"/>
        <v>213.94880000000001</v>
      </c>
    </row>
    <row r="98" spans="1:38" s="1" customFormat="1">
      <c r="A98" s="1" t="s">
        <v>66</v>
      </c>
      <c r="B98" s="25">
        <v>43017</v>
      </c>
      <c r="C98" s="25">
        <v>43009</v>
      </c>
      <c r="D98" s="25">
        <v>43100</v>
      </c>
      <c r="E98" s="1" t="s">
        <v>67</v>
      </c>
      <c r="F98" s="1" t="s">
        <v>68</v>
      </c>
      <c r="H98" s="1" t="s">
        <v>75</v>
      </c>
      <c r="L98" s="1" t="s">
        <v>84</v>
      </c>
      <c r="Q98" s="31"/>
      <c r="T98" s="1">
        <v>53</v>
      </c>
      <c r="U98" s="28">
        <f t="shared" si="6"/>
        <v>8.6398017736045909E-4</v>
      </c>
      <c r="AF98" s="31">
        <v>61344</v>
      </c>
      <c r="AG98" s="28"/>
      <c r="AI98" s="26">
        <v>7.4</v>
      </c>
      <c r="AL98" s="27">
        <f t="shared" si="7"/>
        <v>453.94560000000001</v>
      </c>
    </row>
    <row r="99" spans="1:38" s="1" customFormat="1">
      <c r="A99" s="1" t="s">
        <v>66</v>
      </c>
      <c r="B99" s="25">
        <v>43018</v>
      </c>
      <c r="C99" s="25">
        <v>43009</v>
      </c>
      <c r="D99" s="25">
        <v>43100</v>
      </c>
      <c r="E99" s="1" t="s">
        <v>67</v>
      </c>
      <c r="F99" s="1" t="s">
        <v>68</v>
      </c>
      <c r="H99" s="1" t="s">
        <v>75</v>
      </c>
      <c r="L99" s="1" t="s">
        <v>84</v>
      </c>
      <c r="Q99" s="31"/>
      <c r="T99" s="1">
        <v>64</v>
      </c>
      <c r="U99" s="28">
        <f t="shared" ref="U99:U130" si="8">T99/AF99</f>
        <v>8.0947080845896998E-4</v>
      </c>
      <c r="AF99" s="31">
        <v>79064</v>
      </c>
      <c r="AG99" s="28"/>
      <c r="AI99" s="26">
        <v>7.4</v>
      </c>
      <c r="AL99" s="27">
        <f t="shared" si="7"/>
        <v>585.07359999999994</v>
      </c>
    </row>
    <row r="100" spans="1:38" s="1" customFormat="1">
      <c r="A100" s="1" t="s">
        <v>66</v>
      </c>
      <c r="B100" s="25">
        <v>43019</v>
      </c>
      <c r="C100" s="25">
        <v>43009</v>
      </c>
      <c r="D100" s="25">
        <v>43100</v>
      </c>
      <c r="E100" s="1" t="s">
        <v>67</v>
      </c>
      <c r="F100" s="1" t="s">
        <v>68</v>
      </c>
      <c r="H100" s="1" t="s">
        <v>75</v>
      </c>
      <c r="L100" s="1" t="s">
        <v>84</v>
      </c>
      <c r="Q100" s="31"/>
      <c r="T100" s="1">
        <v>21</v>
      </c>
      <c r="U100" s="28">
        <f t="shared" si="8"/>
        <v>1.0192690384895403E-3</v>
      </c>
      <c r="AF100" s="31">
        <v>20603</v>
      </c>
      <c r="AG100" s="28"/>
      <c r="AI100" s="26">
        <v>7.4</v>
      </c>
      <c r="AL100" s="27">
        <f t="shared" si="7"/>
        <v>152.46220000000002</v>
      </c>
    </row>
    <row r="101" spans="1:38" s="1" customFormat="1">
      <c r="A101" s="1" t="s">
        <v>66</v>
      </c>
      <c r="B101" s="25">
        <v>43020</v>
      </c>
      <c r="C101" s="25">
        <v>43009</v>
      </c>
      <c r="D101" s="25">
        <v>43100</v>
      </c>
      <c r="E101" s="1" t="s">
        <v>67</v>
      </c>
      <c r="F101" s="1" t="s">
        <v>68</v>
      </c>
      <c r="H101" s="1" t="s">
        <v>75</v>
      </c>
      <c r="L101" s="1" t="s">
        <v>84</v>
      </c>
      <c r="Q101" s="31"/>
      <c r="T101" s="1">
        <v>14</v>
      </c>
      <c r="U101" s="28">
        <f t="shared" si="8"/>
        <v>7.4714483936385949E-4</v>
      </c>
      <c r="AF101" s="31">
        <v>18738</v>
      </c>
      <c r="AG101" s="28"/>
      <c r="AI101" s="26">
        <v>7.4</v>
      </c>
      <c r="AL101" s="27">
        <f t="shared" si="7"/>
        <v>138.66120000000001</v>
      </c>
    </row>
    <row r="102" spans="1:38" s="1" customFormat="1">
      <c r="A102" s="1" t="s">
        <v>66</v>
      </c>
      <c r="B102" s="25">
        <v>43021</v>
      </c>
      <c r="C102" s="25">
        <v>43009</v>
      </c>
      <c r="D102" s="25">
        <v>43100</v>
      </c>
      <c r="E102" s="1" t="s">
        <v>67</v>
      </c>
      <c r="F102" s="1" t="s">
        <v>68</v>
      </c>
      <c r="H102" s="1" t="s">
        <v>75</v>
      </c>
      <c r="L102" s="1" t="s">
        <v>84</v>
      </c>
      <c r="Q102" s="31"/>
      <c r="T102" s="1">
        <v>17</v>
      </c>
      <c r="U102" s="28">
        <f t="shared" si="8"/>
        <v>8.6730268863833475E-4</v>
      </c>
      <c r="AF102" s="31">
        <v>19601</v>
      </c>
      <c r="AG102" s="28"/>
      <c r="AI102" s="26">
        <v>7.4</v>
      </c>
      <c r="AL102" s="27">
        <f t="shared" si="7"/>
        <v>145.04739999999998</v>
      </c>
    </row>
    <row r="103" spans="1:38" s="1" customFormat="1">
      <c r="A103" s="1" t="s">
        <v>66</v>
      </c>
      <c r="B103" s="25">
        <v>43022</v>
      </c>
      <c r="C103" s="25">
        <v>43009</v>
      </c>
      <c r="D103" s="25">
        <v>43100</v>
      </c>
      <c r="E103" s="1" t="s">
        <v>67</v>
      </c>
      <c r="F103" s="1" t="s">
        <v>68</v>
      </c>
      <c r="H103" s="1" t="s">
        <v>75</v>
      </c>
      <c r="L103" s="1" t="s">
        <v>84</v>
      </c>
      <c r="Q103" s="31"/>
      <c r="T103" s="1">
        <v>16</v>
      </c>
      <c r="U103" s="28">
        <f t="shared" si="8"/>
        <v>6.8487287047341839E-4</v>
      </c>
      <c r="AF103" s="31">
        <v>23362</v>
      </c>
      <c r="AG103" s="28"/>
      <c r="AI103" s="26">
        <v>7.4</v>
      </c>
      <c r="AL103" s="27">
        <f t="shared" si="7"/>
        <v>172.87880000000001</v>
      </c>
    </row>
    <row r="104" spans="1:38" s="1" customFormat="1">
      <c r="A104" s="1" t="s">
        <v>66</v>
      </c>
      <c r="B104" s="25">
        <v>43023</v>
      </c>
      <c r="C104" s="25">
        <v>43009</v>
      </c>
      <c r="D104" s="25">
        <v>43100</v>
      </c>
      <c r="E104" s="1" t="s">
        <v>67</v>
      </c>
      <c r="F104" s="1" t="s">
        <v>68</v>
      </c>
      <c r="H104" s="1" t="s">
        <v>75</v>
      </c>
      <c r="L104" s="1" t="s">
        <v>84</v>
      </c>
      <c r="Q104" s="31"/>
      <c r="T104" s="1">
        <v>10</v>
      </c>
      <c r="U104" s="28">
        <f t="shared" si="8"/>
        <v>5.4141851651326478E-4</v>
      </c>
      <c r="AF104" s="31">
        <v>18470</v>
      </c>
      <c r="AG104" s="28"/>
      <c r="AI104" s="26">
        <v>7.4</v>
      </c>
      <c r="AL104" s="27">
        <f t="shared" si="7"/>
        <v>136.678</v>
      </c>
    </row>
    <row r="105" spans="1:38" s="1" customFormat="1">
      <c r="A105" s="1" t="s">
        <v>66</v>
      </c>
      <c r="B105" s="25">
        <v>43009</v>
      </c>
      <c r="C105" s="25">
        <v>43009</v>
      </c>
      <c r="D105" s="25">
        <v>43100</v>
      </c>
      <c r="E105" s="1" t="s">
        <v>67</v>
      </c>
      <c r="F105" s="1" t="s">
        <v>68</v>
      </c>
      <c r="H105" s="1" t="s">
        <v>69</v>
      </c>
      <c r="L105" s="1" t="s">
        <v>76</v>
      </c>
      <c r="Q105" s="31">
        <v>74185</v>
      </c>
      <c r="T105" s="1">
        <v>64</v>
      </c>
      <c r="U105" s="28">
        <f t="shared" si="8"/>
        <v>8.7637618447718678E-4</v>
      </c>
      <c r="AB105" s="1">
        <v>74185</v>
      </c>
      <c r="AF105" s="31">
        <v>73028</v>
      </c>
      <c r="AG105" s="28">
        <f t="shared" ref="AG105:AG136" si="9">AF105/Q105</f>
        <v>0.98440385522679785</v>
      </c>
      <c r="AI105" s="26">
        <v>27.05</v>
      </c>
      <c r="AL105" s="27">
        <f t="shared" si="7"/>
        <v>1975.4074000000001</v>
      </c>
    </row>
    <row r="106" spans="1:38" s="1" customFormat="1">
      <c r="A106" s="1" t="s">
        <v>66</v>
      </c>
      <c r="B106" s="25">
        <v>43009</v>
      </c>
      <c r="C106" s="25">
        <v>43009</v>
      </c>
      <c r="D106" s="25">
        <v>43100</v>
      </c>
      <c r="E106" s="1" t="s">
        <v>67</v>
      </c>
      <c r="F106" s="1" t="s">
        <v>68</v>
      </c>
      <c r="H106" s="1" t="s">
        <v>70</v>
      </c>
      <c r="L106" s="1" t="s">
        <v>76</v>
      </c>
      <c r="Q106" s="31">
        <v>124166</v>
      </c>
      <c r="T106" s="1">
        <v>78</v>
      </c>
      <c r="U106" s="28">
        <f t="shared" si="8"/>
        <v>6.3457971297471445E-4</v>
      </c>
      <c r="AB106" s="1">
        <v>124166</v>
      </c>
      <c r="AF106" s="31">
        <v>122916</v>
      </c>
      <c r="AG106" s="28">
        <f t="shared" si="9"/>
        <v>0.98993283185413072</v>
      </c>
      <c r="AI106" s="26">
        <v>27.05</v>
      </c>
      <c r="AL106" s="27">
        <f t="shared" si="7"/>
        <v>3324.8778000000002</v>
      </c>
    </row>
    <row r="107" spans="1:38" s="1" customFormat="1">
      <c r="A107" s="1" t="s">
        <v>66</v>
      </c>
      <c r="B107" s="25">
        <v>43010</v>
      </c>
      <c r="C107" s="25">
        <v>43009</v>
      </c>
      <c r="D107" s="25">
        <v>43100</v>
      </c>
      <c r="E107" s="1" t="s">
        <v>67</v>
      </c>
      <c r="F107" s="1" t="s">
        <v>68</v>
      </c>
      <c r="H107" s="1" t="s">
        <v>69</v>
      </c>
      <c r="L107" s="1" t="s">
        <v>76</v>
      </c>
      <c r="Q107" s="31">
        <v>63559</v>
      </c>
      <c r="T107" s="1">
        <v>52</v>
      </c>
      <c r="U107" s="28">
        <f t="shared" si="8"/>
        <v>8.3518036683691494E-4</v>
      </c>
      <c r="AB107" s="1">
        <v>63559</v>
      </c>
      <c r="AF107" s="31">
        <v>62262</v>
      </c>
      <c r="AG107" s="28">
        <f t="shared" si="9"/>
        <v>0.97959376327506731</v>
      </c>
      <c r="AI107" s="26">
        <v>27.05</v>
      </c>
      <c r="AL107" s="27">
        <f t="shared" si="7"/>
        <v>1684.1871000000001</v>
      </c>
    </row>
    <row r="108" spans="1:38" s="1" customFormat="1">
      <c r="A108" s="1" t="s">
        <v>66</v>
      </c>
      <c r="B108" s="25">
        <v>43010</v>
      </c>
      <c r="C108" s="25">
        <v>43009</v>
      </c>
      <c r="D108" s="25">
        <v>43100</v>
      </c>
      <c r="E108" s="1" t="s">
        <v>67</v>
      </c>
      <c r="F108" s="1" t="s">
        <v>68</v>
      </c>
      <c r="H108" s="1" t="s">
        <v>70</v>
      </c>
      <c r="L108" s="1" t="s">
        <v>76</v>
      </c>
      <c r="Q108" s="31">
        <v>120929</v>
      </c>
      <c r="T108" s="1">
        <v>64</v>
      </c>
      <c r="U108" s="28">
        <f t="shared" si="8"/>
        <v>5.3543939495348373E-4</v>
      </c>
      <c r="AB108" s="1">
        <v>120929</v>
      </c>
      <c r="AF108" s="31">
        <v>119528</v>
      </c>
      <c r="AG108" s="28">
        <f t="shared" si="9"/>
        <v>0.98841468961125944</v>
      </c>
      <c r="AI108" s="26">
        <v>27.05</v>
      </c>
      <c r="AL108" s="27">
        <f t="shared" si="7"/>
        <v>3233.2323999999999</v>
      </c>
    </row>
    <row r="109" spans="1:38" s="1" customFormat="1">
      <c r="A109" s="1" t="s">
        <v>66</v>
      </c>
      <c r="B109" s="25">
        <v>43011</v>
      </c>
      <c r="C109" s="25">
        <v>43009</v>
      </c>
      <c r="D109" s="25">
        <v>43100</v>
      </c>
      <c r="E109" s="1" t="s">
        <v>67</v>
      </c>
      <c r="F109" s="1" t="s">
        <v>68</v>
      </c>
      <c r="H109" s="1" t="s">
        <v>69</v>
      </c>
      <c r="L109" s="1" t="s">
        <v>76</v>
      </c>
      <c r="Q109" s="31">
        <v>59619</v>
      </c>
      <c r="T109" s="1">
        <v>33</v>
      </c>
      <c r="U109" s="28">
        <f t="shared" si="8"/>
        <v>5.651846269781462E-4</v>
      </c>
      <c r="AB109" s="1">
        <v>59619</v>
      </c>
      <c r="AF109" s="31">
        <v>58388</v>
      </c>
      <c r="AG109" s="28">
        <f t="shared" si="9"/>
        <v>0.97935221992988808</v>
      </c>
      <c r="AI109" s="26">
        <v>27.05</v>
      </c>
      <c r="AL109" s="27">
        <f t="shared" si="7"/>
        <v>1579.3954000000001</v>
      </c>
    </row>
    <row r="110" spans="1:38" s="1" customFormat="1">
      <c r="A110" s="1" t="s">
        <v>66</v>
      </c>
      <c r="B110" s="25">
        <v>43011</v>
      </c>
      <c r="C110" s="25">
        <v>43009</v>
      </c>
      <c r="D110" s="25">
        <v>43100</v>
      </c>
      <c r="E110" s="1" t="s">
        <v>67</v>
      </c>
      <c r="F110" s="1" t="s">
        <v>68</v>
      </c>
      <c r="H110" s="1" t="s">
        <v>70</v>
      </c>
      <c r="L110" s="1" t="s">
        <v>76</v>
      </c>
      <c r="Q110" s="31">
        <v>133443</v>
      </c>
      <c r="T110" s="1">
        <v>40</v>
      </c>
      <c r="U110" s="28">
        <f t="shared" si="8"/>
        <v>3.0295685894328646E-4</v>
      </c>
      <c r="AB110" s="1">
        <v>133443</v>
      </c>
      <c r="AF110" s="31">
        <v>132032</v>
      </c>
      <c r="AG110" s="28">
        <f t="shared" si="9"/>
        <v>0.98942619695300615</v>
      </c>
      <c r="AI110" s="26">
        <v>27.05</v>
      </c>
      <c r="AL110" s="27">
        <f t="shared" si="7"/>
        <v>3571.4656</v>
      </c>
    </row>
    <row r="111" spans="1:38" s="1" customFormat="1">
      <c r="A111" s="1" t="s">
        <v>66</v>
      </c>
      <c r="B111" s="25">
        <v>43012</v>
      </c>
      <c r="C111" s="25">
        <v>43009</v>
      </c>
      <c r="D111" s="25">
        <v>43100</v>
      </c>
      <c r="E111" s="1" t="s">
        <v>67</v>
      </c>
      <c r="F111" s="1" t="s">
        <v>68</v>
      </c>
      <c r="H111" s="1" t="s">
        <v>69</v>
      </c>
      <c r="L111" s="1" t="s">
        <v>76</v>
      </c>
      <c r="Q111" s="31">
        <v>63701</v>
      </c>
      <c r="T111" s="1">
        <v>50</v>
      </c>
      <c r="U111" s="28">
        <f t="shared" si="8"/>
        <v>8.0082003972067395E-4</v>
      </c>
      <c r="AB111" s="1">
        <v>63701</v>
      </c>
      <c r="AF111" s="31">
        <v>62436</v>
      </c>
      <c r="AG111" s="28">
        <f t="shared" si="9"/>
        <v>0.98014159903298226</v>
      </c>
      <c r="AI111" s="26">
        <v>27.05</v>
      </c>
      <c r="AL111" s="27">
        <f t="shared" si="7"/>
        <v>1688.8938000000001</v>
      </c>
    </row>
    <row r="112" spans="1:38" s="1" customFormat="1">
      <c r="A112" s="1" t="s">
        <v>66</v>
      </c>
      <c r="B112" s="25">
        <v>43012</v>
      </c>
      <c r="C112" s="25">
        <v>43009</v>
      </c>
      <c r="D112" s="25">
        <v>43100</v>
      </c>
      <c r="E112" s="1" t="s">
        <v>67</v>
      </c>
      <c r="F112" s="1" t="s">
        <v>68</v>
      </c>
      <c r="H112" s="1" t="s">
        <v>70</v>
      </c>
      <c r="L112" s="1" t="s">
        <v>76</v>
      </c>
      <c r="Q112" s="31">
        <v>124606</v>
      </c>
      <c r="T112" s="1">
        <v>71</v>
      </c>
      <c r="U112" s="28">
        <f t="shared" si="8"/>
        <v>5.7665442968064719E-4</v>
      </c>
      <c r="AB112" s="1">
        <v>124606</v>
      </c>
      <c r="AF112" s="31">
        <v>123124</v>
      </c>
      <c r="AG112" s="28">
        <f t="shared" si="9"/>
        <v>0.98810651172495712</v>
      </c>
      <c r="AI112" s="26">
        <v>27.05</v>
      </c>
      <c r="AL112" s="27">
        <f t="shared" si="7"/>
        <v>3330.5042000000003</v>
      </c>
    </row>
    <row r="113" spans="1:38" s="1" customFormat="1">
      <c r="A113" s="1" t="s">
        <v>66</v>
      </c>
      <c r="B113" s="25">
        <v>43013</v>
      </c>
      <c r="C113" s="25">
        <v>43009</v>
      </c>
      <c r="D113" s="25">
        <v>43100</v>
      </c>
      <c r="E113" s="1" t="s">
        <v>67</v>
      </c>
      <c r="F113" s="1" t="s">
        <v>68</v>
      </c>
      <c r="H113" s="1" t="s">
        <v>69</v>
      </c>
      <c r="L113" s="1" t="s">
        <v>76</v>
      </c>
      <c r="Q113" s="31">
        <v>64308</v>
      </c>
      <c r="T113" s="1">
        <v>54</v>
      </c>
      <c r="U113" s="28">
        <f t="shared" si="8"/>
        <v>8.5583872194750854E-4</v>
      </c>
      <c r="AB113" s="1">
        <v>64308</v>
      </c>
      <c r="AF113" s="31">
        <v>63096</v>
      </c>
      <c r="AG113" s="28">
        <f t="shared" si="9"/>
        <v>0.98115320022392238</v>
      </c>
      <c r="AI113" s="26">
        <v>27.05</v>
      </c>
      <c r="AL113" s="27">
        <f t="shared" si="7"/>
        <v>1706.7468000000001</v>
      </c>
    </row>
    <row r="114" spans="1:38" s="1" customFormat="1">
      <c r="A114" s="1" t="s">
        <v>66</v>
      </c>
      <c r="B114" s="25">
        <v>43013</v>
      </c>
      <c r="C114" s="25">
        <v>43009</v>
      </c>
      <c r="D114" s="25">
        <v>43100</v>
      </c>
      <c r="E114" s="1" t="s">
        <v>67</v>
      </c>
      <c r="F114" s="1" t="s">
        <v>68</v>
      </c>
      <c r="H114" s="1" t="s">
        <v>70</v>
      </c>
      <c r="L114" s="1" t="s">
        <v>76</v>
      </c>
      <c r="Q114" s="31">
        <v>127859</v>
      </c>
      <c r="T114" s="1">
        <v>51</v>
      </c>
      <c r="U114" s="28">
        <f t="shared" si="8"/>
        <v>4.0336612989971208E-4</v>
      </c>
      <c r="AB114" s="1">
        <v>127859</v>
      </c>
      <c r="AF114" s="31">
        <v>126436</v>
      </c>
      <c r="AG114" s="28">
        <f t="shared" si="9"/>
        <v>0.98887055271822866</v>
      </c>
      <c r="AI114" s="26">
        <v>27.05</v>
      </c>
      <c r="AL114" s="27">
        <f t="shared" si="7"/>
        <v>3420.0938000000001</v>
      </c>
    </row>
    <row r="115" spans="1:38" s="1" customFormat="1">
      <c r="A115" s="1" t="s">
        <v>66</v>
      </c>
      <c r="B115" s="25">
        <v>43014</v>
      </c>
      <c r="C115" s="25">
        <v>43009</v>
      </c>
      <c r="D115" s="25">
        <v>43100</v>
      </c>
      <c r="E115" s="1" t="s">
        <v>67</v>
      </c>
      <c r="F115" s="1" t="s">
        <v>68</v>
      </c>
      <c r="H115" s="1" t="s">
        <v>69</v>
      </c>
      <c r="L115" s="1" t="s">
        <v>76</v>
      </c>
      <c r="Q115" s="31">
        <v>68862</v>
      </c>
      <c r="T115" s="1">
        <v>57</v>
      </c>
      <c r="U115" s="28">
        <f t="shared" si="8"/>
        <v>8.4241017986196292E-4</v>
      </c>
      <c r="AB115" s="1">
        <v>68862</v>
      </c>
      <c r="AF115" s="31">
        <v>67663</v>
      </c>
      <c r="AG115" s="28">
        <f t="shared" si="9"/>
        <v>0.98258836513606929</v>
      </c>
      <c r="AI115" s="26">
        <v>27.05</v>
      </c>
      <c r="AL115" s="27">
        <f t="shared" si="7"/>
        <v>1830.2841500000002</v>
      </c>
    </row>
    <row r="116" spans="1:38" s="1" customFormat="1">
      <c r="A116" s="1" t="s">
        <v>66</v>
      </c>
      <c r="B116" s="25">
        <v>43014</v>
      </c>
      <c r="C116" s="25">
        <v>43009</v>
      </c>
      <c r="D116" s="25">
        <v>43100</v>
      </c>
      <c r="E116" s="1" t="s">
        <v>67</v>
      </c>
      <c r="F116" s="1" t="s">
        <v>68</v>
      </c>
      <c r="H116" s="1" t="s">
        <v>70</v>
      </c>
      <c r="L116" s="1" t="s">
        <v>76</v>
      </c>
      <c r="Q116" s="31">
        <v>125004</v>
      </c>
      <c r="T116" s="1">
        <v>64</v>
      </c>
      <c r="U116" s="28">
        <f t="shared" si="8"/>
        <v>5.1733893783849328E-4</v>
      </c>
      <c r="AB116" s="1">
        <v>125004</v>
      </c>
      <c r="AF116" s="31">
        <v>123710</v>
      </c>
      <c r="AG116" s="28">
        <f t="shared" si="9"/>
        <v>0.9896483312533999</v>
      </c>
      <c r="AI116" s="26">
        <v>27.05</v>
      </c>
      <c r="AL116" s="27">
        <f t="shared" si="7"/>
        <v>3346.3555000000001</v>
      </c>
    </row>
    <row r="117" spans="1:38" s="1" customFormat="1">
      <c r="A117" s="1" t="s">
        <v>66</v>
      </c>
      <c r="B117" s="25">
        <v>43015</v>
      </c>
      <c r="C117" s="25">
        <v>43009</v>
      </c>
      <c r="D117" s="25">
        <v>43100</v>
      </c>
      <c r="E117" s="1" t="s">
        <v>67</v>
      </c>
      <c r="F117" s="1" t="s">
        <v>68</v>
      </c>
      <c r="H117" s="1" t="s">
        <v>69</v>
      </c>
      <c r="L117" s="1" t="s">
        <v>76</v>
      </c>
      <c r="Q117" s="31">
        <v>74734</v>
      </c>
      <c r="T117" s="1">
        <v>47</v>
      </c>
      <c r="U117" s="28">
        <f t="shared" si="8"/>
        <v>6.3902107409925216E-4</v>
      </c>
      <c r="AB117" s="1">
        <v>74734</v>
      </c>
      <c r="AF117" s="31">
        <v>73550</v>
      </c>
      <c r="AG117" s="28">
        <f t="shared" si="9"/>
        <v>0.98415714400406773</v>
      </c>
      <c r="AI117" s="26">
        <v>27.05</v>
      </c>
      <c r="AL117" s="27">
        <f t="shared" si="7"/>
        <v>1989.5274999999999</v>
      </c>
    </row>
    <row r="118" spans="1:38" s="1" customFormat="1">
      <c r="A118" s="1" t="s">
        <v>66</v>
      </c>
      <c r="B118" s="25">
        <v>43015</v>
      </c>
      <c r="C118" s="25">
        <v>43009</v>
      </c>
      <c r="D118" s="25">
        <v>43100</v>
      </c>
      <c r="E118" s="1" t="s">
        <v>67</v>
      </c>
      <c r="F118" s="1" t="s">
        <v>68</v>
      </c>
      <c r="H118" s="1" t="s">
        <v>70</v>
      </c>
      <c r="L118" s="1" t="s">
        <v>76</v>
      </c>
      <c r="Q118" s="31">
        <v>117360</v>
      </c>
      <c r="T118" s="1">
        <v>56</v>
      </c>
      <c r="U118" s="28">
        <f t="shared" si="8"/>
        <v>4.8227219097978765E-4</v>
      </c>
      <c r="AB118" s="1">
        <v>117360</v>
      </c>
      <c r="AF118" s="31">
        <v>116117</v>
      </c>
      <c r="AG118" s="28">
        <f t="shared" si="9"/>
        <v>0.989408657123381</v>
      </c>
      <c r="AI118" s="26">
        <v>27.05</v>
      </c>
      <c r="AL118" s="27">
        <f t="shared" si="7"/>
        <v>3140.9648500000003</v>
      </c>
    </row>
    <row r="119" spans="1:38" s="1" customFormat="1">
      <c r="A119" s="1" t="s">
        <v>66</v>
      </c>
      <c r="B119" s="25">
        <v>43016</v>
      </c>
      <c r="C119" s="25">
        <v>43009</v>
      </c>
      <c r="D119" s="25">
        <v>43100</v>
      </c>
      <c r="E119" s="1" t="s">
        <v>67</v>
      </c>
      <c r="F119" s="1" t="s">
        <v>68</v>
      </c>
      <c r="H119" s="1" t="s">
        <v>69</v>
      </c>
      <c r="L119" s="1" t="s">
        <v>76</v>
      </c>
      <c r="Q119" s="31">
        <v>77325</v>
      </c>
      <c r="T119" s="1">
        <v>176</v>
      </c>
      <c r="U119" s="28">
        <f t="shared" si="8"/>
        <v>2.3287508104317452E-3</v>
      </c>
      <c r="AB119" s="1">
        <v>77325</v>
      </c>
      <c r="AF119" s="31">
        <v>75577</v>
      </c>
      <c r="AG119" s="28">
        <f t="shared" si="9"/>
        <v>0.97739411574523116</v>
      </c>
      <c r="AI119" s="26">
        <v>27.05</v>
      </c>
      <c r="AL119" s="27">
        <f t="shared" si="7"/>
        <v>2044.3578500000001</v>
      </c>
    </row>
    <row r="120" spans="1:38">
      <c r="A120" s="37" t="s">
        <v>66</v>
      </c>
      <c r="B120" s="38">
        <v>43016</v>
      </c>
      <c r="C120" s="38">
        <v>43009</v>
      </c>
      <c r="D120" s="38">
        <v>43100</v>
      </c>
      <c r="E120" s="37" t="s">
        <v>67</v>
      </c>
      <c r="F120" s="37" t="s">
        <v>68</v>
      </c>
      <c r="H120" s="37" t="s">
        <v>70</v>
      </c>
      <c r="L120" s="37" t="s">
        <v>76</v>
      </c>
      <c r="Q120" s="39">
        <v>115611</v>
      </c>
      <c r="T120" s="37">
        <v>326</v>
      </c>
      <c r="U120" s="40">
        <f t="shared" si="8"/>
        <v>2.8701983606413046E-3</v>
      </c>
      <c r="AB120" s="37">
        <v>115611</v>
      </c>
      <c r="AF120" s="39">
        <v>113581</v>
      </c>
      <c r="AG120" s="40">
        <f t="shared" si="9"/>
        <v>0.9824411171947306</v>
      </c>
      <c r="AI120" s="41">
        <v>27.05</v>
      </c>
      <c r="AL120" s="42">
        <f t="shared" si="7"/>
        <v>3072.3660500000001</v>
      </c>
    </row>
    <row r="121" spans="1:38">
      <c r="A121" s="37" t="s">
        <v>66</v>
      </c>
      <c r="B121" s="38">
        <v>43017</v>
      </c>
      <c r="C121" s="38">
        <v>43009</v>
      </c>
      <c r="D121" s="38">
        <v>43100</v>
      </c>
      <c r="E121" s="37" t="s">
        <v>67</v>
      </c>
      <c r="F121" s="37" t="s">
        <v>68</v>
      </c>
      <c r="H121" s="37" t="s">
        <v>69</v>
      </c>
      <c r="L121" s="37" t="s">
        <v>76</v>
      </c>
      <c r="Q121" s="39">
        <v>71676</v>
      </c>
      <c r="T121" s="37">
        <v>70</v>
      </c>
      <c r="U121" s="40">
        <f t="shared" si="8"/>
        <v>9.9578923409582342E-4</v>
      </c>
      <c r="AB121" s="37">
        <v>71676</v>
      </c>
      <c r="AF121" s="39">
        <v>70296</v>
      </c>
      <c r="AG121" s="40">
        <f t="shared" si="9"/>
        <v>0.98074669345387577</v>
      </c>
      <c r="AI121" s="41">
        <v>27.05</v>
      </c>
      <c r="AL121" s="42">
        <f t="shared" si="7"/>
        <v>1901.5068000000001</v>
      </c>
    </row>
    <row r="122" spans="1:38">
      <c r="A122" s="37" t="s">
        <v>66</v>
      </c>
      <c r="B122" s="38">
        <v>43017</v>
      </c>
      <c r="C122" s="38">
        <v>43009</v>
      </c>
      <c r="D122" s="38">
        <v>43100</v>
      </c>
      <c r="E122" s="37" t="s">
        <v>67</v>
      </c>
      <c r="F122" s="37" t="s">
        <v>68</v>
      </c>
      <c r="H122" s="37" t="s">
        <v>70</v>
      </c>
      <c r="L122" s="37" t="s">
        <v>76</v>
      </c>
      <c r="Q122" s="39">
        <v>111085</v>
      </c>
      <c r="T122" s="37">
        <v>134</v>
      </c>
      <c r="U122" s="40">
        <f t="shared" si="8"/>
        <v>1.2296059755179944E-3</v>
      </c>
      <c r="AB122" s="37">
        <v>111085</v>
      </c>
      <c r="AF122" s="39">
        <v>108978</v>
      </c>
      <c r="AG122" s="40">
        <f t="shared" si="9"/>
        <v>0.98103254264752215</v>
      </c>
      <c r="AI122" s="41">
        <v>27.05</v>
      </c>
      <c r="AL122" s="42">
        <f t="shared" si="7"/>
        <v>2947.8548999999998</v>
      </c>
    </row>
    <row r="123" spans="1:38">
      <c r="A123" s="37" t="s">
        <v>66</v>
      </c>
      <c r="B123" s="38">
        <v>43018</v>
      </c>
      <c r="C123" s="38">
        <v>43009</v>
      </c>
      <c r="D123" s="38">
        <v>43100</v>
      </c>
      <c r="E123" s="37" t="s">
        <v>67</v>
      </c>
      <c r="F123" s="37" t="s">
        <v>68</v>
      </c>
      <c r="H123" s="37" t="s">
        <v>69</v>
      </c>
      <c r="L123" s="37" t="s">
        <v>76</v>
      </c>
      <c r="Q123" s="39">
        <v>37341</v>
      </c>
      <c r="T123" s="37">
        <v>35</v>
      </c>
      <c r="U123" s="40">
        <f t="shared" si="8"/>
        <v>9.5746135959513064E-4</v>
      </c>
      <c r="AB123" s="37">
        <v>37341</v>
      </c>
      <c r="AF123" s="39">
        <v>36555</v>
      </c>
      <c r="AG123" s="40">
        <f t="shared" si="9"/>
        <v>0.9789507511850245</v>
      </c>
      <c r="AI123" s="41">
        <v>27.05</v>
      </c>
      <c r="AL123" s="42">
        <f t="shared" si="7"/>
        <v>988.81275000000005</v>
      </c>
    </row>
    <row r="124" spans="1:38">
      <c r="A124" s="37" t="s">
        <v>66</v>
      </c>
      <c r="B124" s="38">
        <v>43019</v>
      </c>
      <c r="C124" s="38">
        <v>43009</v>
      </c>
      <c r="D124" s="38">
        <v>43100</v>
      </c>
      <c r="E124" s="37" t="s">
        <v>67</v>
      </c>
      <c r="F124" s="37" t="s">
        <v>68</v>
      </c>
      <c r="H124" s="37" t="s">
        <v>69</v>
      </c>
      <c r="L124" s="37" t="s">
        <v>76</v>
      </c>
      <c r="Q124" s="39">
        <v>42965</v>
      </c>
      <c r="T124" s="37">
        <v>26</v>
      </c>
      <c r="U124" s="40">
        <f t="shared" si="8"/>
        <v>6.160261574183765E-4</v>
      </c>
      <c r="AB124" s="37">
        <v>42965</v>
      </c>
      <c r="AF124" s="39">
        <v>42206</v>
      </c>
      <c r="AG124" s="40">
        <f t="shared" si="9"/>
        <v>0.98233445827999533</v>
      </c>
      <c r="AI124" s="41">
        <v>27.05</v>
      </c>
      <c r="AL124" s="42">
        <f t="shared" si="7"/>
        <v>1141.6723</v>
      </c>
    </row>
    <row r="125" spans="1:38">
      <c r="A125" s="37" t="s">
        <v>66</v>
      </c>
      <c r="B125" s="38">
        <v>43020</v>
      </c>
      <c r="C125" s="38">
        <v>43009</v>
      </c>
      <c r="D125" s="38">
        <v>43100</v>
      </c>
      <c r="E125" s="37" t="s">
        <v>67</v>
      </c>
      <c r="F125" s="37" t="s">
        <v>68</v>
      </c>
      <c r="H125" s="37" t="s">
        <v>69</v>
      </c>
      <c r="L125" s="37" t="s">
        <v>76</v>
      </c>
      <c r="Q125" s="39">
        <v>38598</v>
      </c>
      <c r="T125" s="37">
        <v>30</v>
      </c>
      <c r="U125" s="40">
        <f t="shared" si="8"/>
        <v>7.9289565493181099E-4</v>
      </c>
      <c r="AB125" s="37">
        <v>38598</v>
      </c>
      <c r="AF125" s="39">
        <v>37836</v>
      </c>
      <c r="AG125" s="40">
        <f t="shared" si="9"/>
        <v>0.98025804445826203</v>
      </c>
      <c r="AI125" s="41">
        <v>27.05</v>
      </c>
      <c r="AL125" s="42">
        <f t="shared" si="7"/>
        <v>1023.4638</v>
      </c>
    </row>
    <row r="126" spans="1:38">
      <c r="A126" s="37" t="s">
        <v>66</v>
      </c>
      <c r="B126" s="38">
        <v>43021</v>
      </c>
      <c r="C126" s="38">
        <v>43009</v>
      </c>
      <c r="D126" s="38">
        <v>43100</v>
      </c>
      <c r="E126" s="37" t="s">
        <v>67</v>
      </c>
      <c r="F126" s="37" t="s">
        <v>68</v>
      </c>
      <c r="H126" s="37" t="s">
        <v>69</v>
      </c>
      <c r="L126" s="37" t="s">
        <v>76</v>
      </c>
      <c r="Q126" s="39">
        <v>42954</v>
      </c>
      <c r="T126" s="37">
        <v>23</v>
      </c>
      <c r="U126" s="40">
        <f t="shared" si="8"/>
        <v>5.4871648058020799E-4</v>
      </c>
      <c r="AB126" s="37">
        <v>42954</v>
      </c>
      <c r="AF126" s="39">
        <v>41916</v>
      </c>
      <c r="AG126" s="40">
        <f t="shared" si="9"/>
        <v>0.97583461377287328</v>
      </c>
      <c r="AI126" s="41">
        <v>27.05</v>
      </c>
      <c r="AL126" s="42">
        <f t="shared" si="7"/>
        <v>1133.8278</v>
      </c>
    </row>
    <row r="127" spans="1:38">
      <c r="A127" s="37" t="s">
        <v>66</v>
      </c>
      <c r="B127" s="38">
        <v>43022</v>
      </c>
      <c r="C127" s="38">
        <v>43009</v>
      </c>
      <c r="D127" s="38">
        <v>43100</v>
      </c>
      <c r="E127" s="37" t="s">
        <v>67</v>
      </c>
      <c r="F127" s="37" t="s">
        <v>68</v>
      </c>
      <c r="H127" s="37" t="s">
        <v>69</v>
      </c>
      <c r="L127" s="37" t="s">
        <v>76</v>
      </c>
      <c r="Q127" s="39">
        <v>52879</v>
      </c>
      <c r="T127" s="37">
        <v>48</v>
      </c>
      <c r="U127" s="40">
        <f t="shared" si="8"/>
        <v>9.3185789167152006E-4</v>
      </c>
      <c r="AB127" s="37">
        <v>52879</v>
      </c>
      <c r="AF127" s="39">
        <v>51510</v>
      </c>
      <c r="AG127" s="40">
        <f t="shared" si="9"/>
        <v>0.97411070557310087</v>
      </c>
      <c r="AI127" s="41">
        <v>27.05</v>
      </c>
      <c r="AL127" s="42">
        <f t="shared" si="7"/>
        <v>1393.3454999999999</v>
      </c>
    </row>
    <row r="128" spans="1:38">
      <c r="A128" s="37" t="s">
        <v>66</v>
      </c>
      <c r="B128" s="38">
        <v>43023</v>
      </c>
      <c r="C128" s="38">
        <v>43009</v>
      </c>
      <c r="D128" s="38">
        <v>43100</v>
      </c>
      <c r="E128" s="37" t="s">
        <v>67</v>
      </c>
      <c r="F128" s="37" t="s">
        <v>68</v>
      </c>
      <c r="H128" s="37" t="s">
        <v>69</v>
      </c>
      <c r="L128" s="37" t="s">
        <v>76</v>
      </c>
      <c r="Q128" s="39">
        <v>40261</v>
      </c>
      <c r="T128" s="37">
        <v>52</v>
      </c>
      <c r="U128" s="40">
        <f t="shared" si="8"/>
        <v>1.324570788119619E-3</v>
      </c>
      <c r="AB128" s="37">
        <v>40261</v>
      </c>
      <c r="AF128" s="39">
        <v>39258</v>
      </c>
      <c r="AG128" s="40">
        <f t="shared" si="9"/>
        <v>0.97508755371202904</v>
      </c>
      <c r="AI128" s="41">
        <v>27.05</v>
      </c>
      <c r="AL128" s="42">
        <f t="shared" si="7"/>
        <v>1061.9289000000001</v>
      </c>
    </row>
    <row r="129" spans="1:38" s="1" customFormat="1">
      <c r="A129" s="1" t="s">
        <v>66</v>
      </c>
      <c r="B129" s="25">
        <v>43018</v>
      </c>
      <c r="C129" s="25">
        <v>43009</v>
      </c>
      <c r="D129" s="25">
        <v>43100</v>
      </c>
      <c r="E129" s="1" t="s">
        <v>67</v>
      </c>
      <c r="F129" s="1" t="s">
        <v>68</v>
      </c>
      <c r="H129" s="1" t="s">
        <v>70</v>
      </c>
      <c r="L129" s="1" t="s">
        <v>76</v>
      </c>
      <c r="Q129" s="31">
        <v>49556</v>
      </c>
      <c r="T129" s="1">
        <v>33</v>
      </c>
      <c r="U129" s="28">
        <f t="shared" si="8"/>
        <v>6.7502608055311226E-4</v>
      </c>
      <c r="AB129" s="1">
        <v>49556</v>
      </c>
      <c r="AF129" s="31">
        <v>48887</v>
      </c>
      <c r="AG129" s="28">
        <f t="shared" si="9"/>
        <v>0.98650012107514728</v>
      </c>
      <c r="AI129" s="26">
        <v>27.05</v>
      </c>
      <c r="AL129" s="27">
        <f t="shared" si="7"/>
        <v>1322.3933500000001</v>
      </c>
    </row>
    <row r="130" spans="1:38" s="1" customFormat="1">
      <c r="A130" s="1" t="s">
        <v>66</v>
      </c>
      <c r="B130" s="25">
        <v>43019</v>
      </c>
      <c r="C130" s="25">
        <v>43009</v>
      </c>
      <c r="D130" s="25">
        <v>43100</v>
      </c>
      <c r="E130" s="1" t="s">
        <v>67</v>
      </c>
      <c r="F130" s="1" t="s">
        <v>68</v>
      </c>
      <c r="H130" s="1" t="s">
        <v>70</v>
      </c>
      <c r="L130" s="1" t="s">
        <v>76</v>
      </c>
      <c r="Q130" s="31">
        <v>56451</v>
      </c>
      <c r="T130" s="1">
        <v>25</v>
      </c>
      <c r="U130" s="28">
        <f t="shared" si="8"/>
        <v>4.4899425287356321E-4</v>
      </c>
      <c r="AB130" s="1">
        <v>56451</v>
      </c>
      <c r="AF130" s="31">
        <v>55680</v>
      </c>
      <c r="AG130" s="28">
        <f t="shared" si="9"/>
        <v>0.98634213742892063</v>
      </c>
      <c r="AI130" s="26">
        <v>27.05</v>
      </c>
      <c r="AL130" s="27">
        <f t="shared" si="7"/>
        <v>1506.144</v>
      </c>
    </row>
    <row r="131" spans="1:38" s="1" customFormat="1">
      <c r="A131" s="1" t="s">
        <v>66</v>
      </c>
      <c r="B131" s="25">
        <v>43020</v>
      </c>
      <c r="C131" s="25">
        <v>43009</v>
      </c>
      <c r="D131" s="25">
        <v>43100</v>
      </c>
      <c r="E131" s="1" t="s">
        <v>67</v>
      </c>
      <c r="F131" s="1" t="s">
        <v>68</v>
      </c>
      <c r="H131" s="1" t="s">
        <v>70</v>
      </c>
      <c r="L131" s="1" t="s">
        <v>76</v>
      </c>
      <c r="Q131" s="31">
        <v>49309</v>
      </c>
      <c r="T131" s="1">
        <v>25</v>
      </c>
      <c r="U131" s="28">
        <f t="shared" ref="U131:U194" si="10">T131/AF131</f>
        <v>5.1426573138872321E-4</v>
      </c>
      <c r="AB131" s="1">
        <v>49309</v>
      </c>
      <c r="AF131" s="31">
        <v>48613</v>
      </c>
      <c r="AG131" s="28">
        <f t="shared" si="9"/>
        <v>0.98588492972885278</v>
      </c>
      <c r="AI131" s="26">
        <v>27.05</v>
      </c>
      <c r="AL131" s="27">
        <f t="shared" si="7"/>
        <v>1314.9816500000002</v>
      </c>
    </row>
    <row r="132" spans="1:38" s="1" customFormat="1">
      <c r="A132" s="1" t="s">
        <v>66</v>
      </c>
      <c r="B132" s="25">
        <v>43021</v>
      </c>
      <c r="C132" s="25">
        <v>43009</v>
      </c>
      <c r="D132" s="25">
        <v>43100</v>
      </c>
      <c r="E132" s="1" t="s">
        <v>67</v>
      </c>
      <c r="F132" s="1" t="s">
        <v>68</v>
      </c>
      <c r="H132" s="1" t="s">
        <v>70</v>
      </c>
      <c r="L132" s="1" t="s">
        <v>76</v>
      </c>
      <c r="Q132" s="31">
        <v>58496</v>
      </c>
      <c r="T132" s="1">
        <v>36</v>
      </c>
      <c r="U132" s="28">
        <f t="shared" si="10"/>
        <v>6.2699200585192543E-4</v>
      </c>
      <c r="AB132" s="1">
        <v>58496</v>
      </c>
      <c r="AF132" s="31">
        <v>57417</v>
      </c>
      <c r="AG132" s="28">
        <f t="shared" si="9"/>
        <v>0.98155429431072205</v>
      </c>
      <c r="AI132" s="26">
        <v>27.05</v>
      </c>
      <c r="AL132" s="27">
        <f t="shared" si="7"/>
        <v>1553.12985</v>
      </c>
    </row>
    <row r="133" spans="1:38" s="1" customFormat="1">
      <c r="A133" s="1" t="s">
        <v>66</v>
      </c>
      <c r="B133" s="25">
        <v>43022</v>
      </c>
      <c r="C133" s="25">
        <v>43009</v>
      </c>
      <c r="D133" s="25">
        <v>43100</v>
      </c>
      <c r="E133" s="1" t="s">
        <v>67</v>
      </c>
      <c r="F133" s="1" t="s">
        <v>68</v>
      </c>
      <c r="H133" s="1" t="s">
        <v>70</v>
      </c>
      <c r="L133" s="1" t="s">
        <v>76</v>
      </c>
      <c r="Q133" s="31">
        <v>63469</v>
      </c>
      <c r="T133" s="1">
        <v>49</v>
      </c>
      <c r="U133" s="28">
        <f t="shared" si="10"/>
        <v>7.874521904027255E-4</v>
      </c>
      <c r="AB133" s="1">
        <v>63469</v>
      </c>
      <c r="AF133" s="31">
        <v>62226</v>
      </c>
      <c r="AG133" s="28">
        <f t="shared" si="9"/>
        <v>0.98041563597976966</v>
      </c>
      <c r="AI133" s="26">
        <v>27.05</v>
      </c>
      <c r="AL133" s="27">
        <f t="shared" si="7"/>
        <v>1683.2133000000001</v>
      </c>
    </row>
    <row r="134" spans="1:38" s="1" customFormat="1">
      <c r="A134" s="1" t="s">
        <v>66</v>
      </c>
      <c r="B134" s="25">
        <v>43023</v>
      </c>
      <c r="C134" s="25">
        <v>43009</v>
      </c>
      <c r="D134" s="25">
        <v>43100</v>
      </c>
      <c r="E134" s="1" t="s">
        <v>67</v>
      </c>
      <c r="F134" s="1" t="s">
        <v>68</v>
      </c>
      <c r="H134" s="1" t="s">
        <v>70</v>
      </c>
      <c r="L134" s="1" t="s">
        <v>76</v>
      </c>
      <c r="Q134" s="31">
        <v>47693</v>
      </c>
      <c r="T134" s="1">
        <v>62</v>
      </c>
      <c r="U134" s="28">
        <f t="shared" si="10"/>
        <v>1.3276231263383298E-3</v>
      </c>
      <c r="AB134" s="1">
        <v>47693</v>
      </c>
      <c r="AF134" s="31">
        <v>46700</v>
      </c>
      <c r="AG134" s="28">
        <f t="shared" si="9"/>
        <v>0.97917933449353156</v>
      </c>
      <c r="AI134" s="26">
        <v>27.05</v>
      </c>
      <c r="AL134" s="27">
        <f t="shared" si="7"/>
        <v>1263.2349999999999</v>
      </c>
    </row>
    <row r="135" spans="1:38" s="1" customFormat="1">
      <c r="A135" s="1" t="s">
        <v>66</v>
      </c>
      <c r="B135" s="25">
        <v>43010</v>
      </c>
      <c r="C135" s="25">
        <v>43009</v>
      </c>
      <c r="D135" s="25">
        <v>43100</v>
      </c>
      <c r="E135" s="1" t="s">
        <v>67</v>
      </c>
      <c r="F135" s="1" t="s">
        <v>68</v>
      </c>
      <c r="H135" s="1" t="s">
        <v>71</v>
      </c>
      <c r="L135" s="1" t="s">
        <v>80</v>
      </c>
      <c r="Q135" s="31">
        <v>10404</v>
      </c>
      <c r="T135" s="1">
        <v>6</v>
      </c>
      <c r="U135" s="28">
        <f t="shared" si="10"/>
        <v>5.9494298463063961E-4</v>
      </c>
      <c r="AB135" s="1">
        <v>10404</v>
      </c>
      <c r="AF135" s="31">
        <v>10085</v>
      </c>
      <c r="AG135" s="28">
        <f t="shared" si="9"/>
        <v>0.96933871587850828</v>
      </c>
      <c r="AI135" s="26">
        <v>35.71</v>
      </c>
      <c r="AL135" s="27">
        <f t="shared" si="7"/>
        <v>360.13535000000002</v>
      </c>
    </row>
    <row r="136" spans="1:38" s="1" customFormat="1">
      <c r="A136" s="1" t="s">
        <v>66</v>
      </c>
      <c r="B136" s="25">
        <v>43011</v>
      </c>
      <c r="C136" s="25">
        <v>43009</v>
      </c>
      <c r="D136" s="25">
        <v>43100</v>
      </c>
      <c r="E136" s="1" t="s">
        <v>67</v>
      </c>
      <c r="F136" s="1" t="s">
        <v>68</v>
      </c>
      <c r="H136" s="1" t="s">
        <v>71</v>
      </c>
      <c r="L136" s="1" t="s">
        <v>80</v>
      </c>
      <c r="Q136" s="31">
        <v>2153</v>
      </c>
      <c r="T136" s="1">
        <v>0</v>
      </c>
      <c r="U136" s="28">
        <f t="shared" si="10"/>
        <v>0</v>
      </c>
      <c r="AB136" s="1">
        <v>2153</v>
      </c>
      <c r="AF136" s="31">
        <v>2077</v>
      </c>
      <c r="AG136" s="28">
        <f t="shared" si="9"/>
        <v>0.96470041802136552</v>
      </c>
      <c r="AI136" s="26">
        <v>35.71</v>
      </c>
      <c r="AL136" s="27">
        <f t="shared" si="7"/>
        <v>74.169669999999996</v>
      </c>
    </row>
    <row r="137" spans="1:38" s="1" customFormat="1">
      <c r="A137" s="1" t="s">
        <v>66</v>
      </c>
      <c r="B137" s="25">
        <v>43012</v>
      </c>
      <c r="C137" s="25">
        <v>43009</v>
      </c>
      <c r="D137" s="25">
        <v>43100</v>
      </c>
      <c r="E137" s="1" t="s">
        <v>67</v>
      </c>
      <c r="F137" s="1" t="s">
        <v>68</v>
      </c>
      <c r="H137" s="1" t="s">
        <v>71</v>
      </c>
      <c r="L137" s="1" t="s">
        <v>80</v>
      </c>
      <c r="Q137" s="31">
        <v>15766</v>
      </c>
      <c r="T137" s="1">
        <v>2</v>
      </c>
      <c r="U137" s="28">
        <f t="shared" si="10"/>
        <v>1.3021681099029884E-4</v>
      </c>
      <c r="AB137" s="1">
        <v>15766</v>
      </c>
      <c r="AF137" s="31">
        <v>15359</v>
      </c>
      <c r="AG137" s="28">
        <f t="shared" ref="AG137:AG200" si="11">AF137/Q137</f>
        <v>0.97418495496638335</v>
      </c>
      <c r="AI137" s="26">
        <v>35.71</v>
      </c>
      <c r="AL137" s="27">
        <f t="shared" si="7"/>
        <v>548.46988999999996</v>
      </c>
    </row>
    <row r="138" spans="1:38" s="1" customFormat="1">
      <c r="A138" s="1" t="s">
        <v>66</v>
      </c>
      <c r="B138" s="25">
        <v>43013</v>
      </c>
      <c r="C138" s="25">
        <v>43009</v>
      </c>
      <c r="D138" s="25">
        <v>43100</v>
      </c>
      <c r="E138" s="1" t="s">
        <v>67</v>
      </c>
      <c r="F138" s="1" t="s">
        <v>68</v>
      </c>
      <c r="H138" s="1" t="s">
        <v>71</v>
      </c>
      <c r="L138" s="1" t="s">
        <v>80</v>
      </c>
      <c r="Q138" s="31">
        <v>4560</v>
      </c>
      <c r="T138" s="1">
        <v>1</v>
      </c>
      <c r="U138" s="28">
        <f t="shared" si="10"/>
        <v>2.2451728783116299E-4</v>
      </c>
      <c r="AB138" s="1">
        <v>4560</v>
      </c>
      <c r="AF138" s="31">
        <v>4454</v>
      </c>
      <c r="AG138" s="28">
        <f t="shared" si="11"/>
        <v>0.97675438596491226</v>
      </c>
      <c r="AI138" s="26">
        <v>35.71</v>
      </c>
      <c r="AL138" s="27">
        <f t="shared" si="7"/>
        <v>159.05233999999999</v>
      </c>
    </row>
    <row r="139" spans="1:38" s="1" customFormat="1">
      <c r="A139" s="1" t="s">
        <v>66</v>
      </c>
      <c r="B139" s="25">
        <v>43014</v>
      </c>
      <c r="C139" s="25">
        <v>43009</v>
      </c>
      <c r="D139" s="25">
        <v>43100</v>
      </c>
      <c r="E139" s="1" t="s">
        <v>67</v>
      </c>
      <c r="F139" s="1" t="s">
        <v>68</v>
      </c>
      <c r="H139" s="1" t="s">
        <v>71</v>
      </c>
      <c r="L139" s="1" t="s">
        <v>80</v>
      </c>
      <c r="Q139" s="31">
        <v>4640</v>
      </c>
      <c r="T139" s="1">
        <v>1</v>
      </c>
      <c r="U139" s="28">
        <f t="shared" si="10"/>
        <v>2.1963540522732265E-4</v>
      </c>
      <c r="AB139" s="1">
        <v>4640</v>
      </c>
      <c r="AF139" s="31">
        <v>4553</v>
      </c>
      <c r="AG139" s="28">
        <f t="shared" si="11"/>
        <v>0.98124999999999996</v>
      </c>
      <c r="AI139" s="26">
        <v>35.71</v>
      </c>
      <c r="AL139" s="27">
        <f t="shared" ref="AL139:AL162" si="12">AF139*AI139/1000</f>
        <v>162.58763000000002</v>
      </c>
    </row>
    <row r="140" spans="1:38" s="1" customFormat="1">
      <c r="A140" s="1" t="s">
        <v>66</v>
      </c>
      <c r="B140" s="25">
        <v>43015</v>
      </c>
      <c r="C140" s="25">
        <v>43009</v>
      </c>
      <c r="D140" s="25">
        <v>43100</v>
      </c>
      <c r="E140" s="1" t="s">
        <v>67</v>
      </c>
      <c r="F140" s="1" t="s">
        <v>68</v>
      </c>
      <c r="H140" s="1" t="s">
        <v>71</v>
      </c>
      <c r="L140" s="1" t="s">
        <v>80</v>
      </c>
      <c r="Q140" s="31">
        <v>4038</v>
      </c>
      <c r="T140" s="1">
        <v>0</v>
      </c>
      <c r="U140" s="28">
        <f t="shared" si="10"/>
        <v>0</v>
      </c>
      <c r="AB140" s="1">
        <v>4038</v>
      </c>
      <c r="AF140" s="31">
        <v>3952</v>
      </c>
      <c r="AG140" s="28">
        <f t="shared" si="11"/>
        <v>0.97870232788509159</v>
      </c>
      <c r="AI140" s="26">
        <v>35.71</v>
      </c>
      <c r="AL140" s="27">
        <f t="shared" si="12"/>
        <v>141.12592000000001</v>
      </c>
    </row>
    <row r="141" spans="1:38" s="1" customFormat="1">
      <c r="A141" s="1" t="s">
        <v>66</v>
      </c>
      <c r="B141" s="25">
        <v>43016</v>
      </c>
      <c r="C141" s="25">
        <v>43009</v>
      </c>
      <c r="D141" s="25">
        <v>43100</v>
      </c>
      <c r="E141" s="1" t="s">
        <v>67</v>
      </c>
      <c r="F141" s="1" t="s">
        <v>68</v>
      </c>
      <c r="H141" s="1" t="s">
        <v>71</v>
      </c>
      <c r="L141" s="1" t="s">
        <v>80</v>
      </c>
      <c r="Q141" s="31">
        <v>13709</v>
      </c>
      <c r="T141" s="1">
        <v>8</v>
      </c>
      <c r="U141" s="28">
        <f t="shared" si="10"/>
        <v>5.9857837635615414E-4</v>
      </c>
      <c r="AB141" s="1">
        <v>13709</v>
      </c>
      <c r="AF141" s="31">
        <v>13365</v>
      </c>
      <c r="AG141" s="28">
        <f t="shared" si="11"/>
        <v>0.97490699540447878</v>
      </c>
      <c r="AI141" s="26">
        <v>35.71</v>
      </c>
      <c r="AL141" s="27">
        <f t="shared" si="12"/>
        <v>477.26415000000003</v>
      </c>
    </row>
    <row r="142" spans="1:38" s="1" customFormat="1">
      <c r="A142" s="1" t="s">
        <v>66</v>
      </c>
      <c r="B142" s="25">
        <v>43017</v>
      </c>
      <c r="C142" s="25">
        <v>43009</v>
      </c>
      <c r="D142" s="25">
        <v>43100</v>
      </c>
      <c r="E142" s="1" t="s">
        <v>67</v>
      </c>
      <c r="F142" s="1" t="s">
        <v>68</v>
      </c>
      <c r="H142" s="1" t="s">
        <v>71</v>
      </c>
      <c r="L142" s="1" t="s">
        <v>80</v>
      </c>
      <c r="Q142" s="31">
        <v>21977</v>
      </c>
      <c r="T142" s="1">
        <v>4</v>
      </c>
      <c r="U142" s="28">
        <f t="shared" si="10"/>
        <v>1.8515946859232513E-4</v>
      </c>
      <c r="AB142" s="1">
        <v>21977</v>
      </c>
      <c r="AF142" s="31">
        <v>21603</v>
      </c>
      <c r="AG142" s="28">
        <f t="shared" si="11"/>
        <v>0.98298220867270325</v>
      </c>
      <c r="AI142" s="26">
        <v>35.71</v>
      </c>
      <c r="AL142" s="27">
        <f t="shared" si="12"/>
        <v>771.44313</v>
      </c>
    </row>
    <row r="143" spans="1:38" s="1" customFormat="1">
      <c r="A143" s="1" t="s">
        <v>66</v>
      </c>
      <c r="B143" s="25">
        <v>43018</v>
      </c>
      <c r="C143" s="25">
        <v>43009</v>
      </c>
      <c r="D143" s="25">
        <v>43100</v>
      </c>
      <c r="E143" s="1" t="s">
        <v>67</v>
      </c>
      <c r="F143" s="1" t="s">
        <v>68</v>
      </c>
      <c r="H143" s="1" t="s">
        <v>71</v>
      </c>
      <c r="L143" s="1" t="s">
        <v>80</v>
      </c>
      <c r="Q143" s="31">
        <v>6504</v>
      </c>
      <c r="T143" s="1">
        <v>2</v>
      </c>
      <c r="U143" s="28">
        <f t="shared" si="10"/>
        <v>3.1426775612822125E-4</v>
      </c>
      <c r="AB143" s="1">
        <v>6504</v>
      </c>
      <c r="AF143" s="31">
        <v>6364</v>
      </c>
      <c r="AG143" s="28">
        <f t="shared" si="11"/>
        <v>0.97847478474784744</v>
      </c>
      <c r="AI143" s="26">
        <v>35.71</v>
      </c>
      <c r="AL143" s="27">
        <f t="shared" si="12"/>
        <v>227.25844000000001</v>
      </c>
    </row>
    <row r="144" spans="1:38" s="1" customFormat="1">
      <c r="A144" s="1" t="s">
        <v>66</v>
      </c>
      <c r="B144" s="25">
        <v>43019</v>
      </c>
      <c r="C144" s="25">
        <v>43009</v>
      </c>
      <c r="D144" s="25">
        <v>43100</v>
      </c>
      <c r="E144" s="1" t="s">
        <v>67</v>
      </c>
      <c r="F144" s="1" t="s">
        <v>68</v>
      </c>
      <c r="H144" s="1" t="s">
        <v>71</v>
      </c>
      <c r="L144" s="1" t="s">
        <v>80</v>
      </c>
      <c r="Q144" s="31">
        <v>7514</v>
      </c>
      <c r="T144" s="1">
        <v>2</v>
      </c>
      <c r="U144" s="28">
        <f t="shared" si="10"/>
        <v>2.7151778441487917E-4</v>
      </c>
      <c r="AB144" s="1">
        <v>7514</v>
      </c>
      <c r="AF144" s="31">
        <v>7366</v>
      </c>
      <c r="AG144" s="28">
        <f t="shared" si="11"/>
        <v>0.98030343359063077</v>
      </c>
      <c r="AI144" s="26">
        <v>35.71</v>
      </c>
      <c r="AL144" s="27">
        <f t="shared" si="12"/>
        <v>263.03985999999998</v>
      </c>
    </row>
    <row r="145" spans="1:38" s="1" customFormat="1">
      <c r="A145" s="1" t="s">
        <v>66</v>
      </c>
      <c r="B145" s="25">
        <v>43020</v>
      </c>
      <c r="C145" s="25">
        <v>43009</v>
      </c>
      <c r="D145" s="25">
        <v>43100</v>
      </c>
      <c r="E145" s="1" t="s">
        <v>67</v>
      </c>
      <c r="F145" s="1" t="s">
        <v>68</v>
      </c>
      <c r="H145" s="1" t="s">
        <v>71</v>
      </c>
      <c r="L145" s="1" t="s">
        <v>80</v>
      </c>
      <c r="Q145" s="31">
        <v>5521</v>
      </c>
      <c r="T145" s="1">
        <v>3</v>
      </c>
      <c r="U145" s="28">
        <f t="shared" si="10"/>
        <v>5.5845122859270288E-4</v>
      </c>
      <c r="AB145" s="1">
        <v>5521</v>
      </c>
      <c r="AF145" s="31">
        <v>5372</v>
      </c>
      <c r="AG145" s="28">
        <f t="shared" si="11"/>
        <v>0.97301213548270238</v>
      </c>
      <c r="AI145" s="26">
        <v>35.71</v>
      </c>
      <c r="AL145" s="27">
        <f t="shared" si="12"/>
        <v>191.83411999999998</v>
      </c>
    </row>
    <row r="146" spans="1:38" s="1" customFormat="1">
      <c r="A146" s="1" t="s">
        <v>66</v>
      </c>
      <c r="B146" s="25">
        <v>43021</v>
      </c>
      <c r="C146" s="25">
        <v>43009</v>
      </c>
      <c r="D146" s="25">
        <v>43100</v>
      </c>
      <c r="E146" s="1" t="s">
        <v>67</v>
      </c>
      <c r="F146" s="1" t="s">
        <v>68</v>
      </c>
      <c r="H146" s="1" t="s">
        <v>71</v>
      </c>
      <c r="L146" s="1" t="s">
        <v>80</v>
      </c>
      <c r="Q146" s="31">
        <v>5870</v>
      </c>
      <c r="T146" s="1">
        <v>3</v>
      </c>
      <c r="U146" s="28">
        <f t="shared" si="10"/>
        <v>5.2835505459668892E-4</v>
      </c>
      <c r="AB146" s="1">
        <v>5870</v>
      </c>
      <c r="AF146" s="31">
        <v>5678</v>
      </c>
      <c r="AG146" s="28">
        <f t="shared" si="11"/>
        <v>0.96729131175468486</v>
      </c>
      <c r="AI146" s="26">
        <v>35.71</v>
      </c>
      <c r="AL146" s="27">
        <f t="shared" si="12"/>
        <v>202.76138</v>
      </c>
    </row>
    <row r="147" spans="1:38" s="1" customFormat="1">
      <c r="A147" s="1" t="s">
        <v>66</v>
      </c>
      <c r="B147" s="25">
        <v>43022</v>
      </c>
      <c r="C147" s="25">
        <v>43009</v>
      </c>
      <c r="D147" s="25">
        <v>43100</v>
      </c>
      <c r="E147" s="1" t="s">
        <v>67</v>
      </c>
      <c r="F147" s="1" t="s">
        <v>68</v>
      </c>
      <c r="H147" s="1" t="s">
        <v>71</v>
      </c>
      <c r="L147" s="1" t="s">
        <v>80</v>
      </c>
      <c r="Q147" s="31">
        <v>7542</v>
      </c>
      <c r="T147" s="1">
        <v>3</v>
      </c>
      <c r="U147" s="28">
        <f t="shared" si="10"/>
        <v>4.0722139269716302E-4</v>
      </c>
      <c r="AB147" s="1">
        <v>7542</v>
      </c>
      <c r="AF147" s="31">
        <v>7367</v>
      </c>
      <c r="AG147" s="28">
        <f t="shared" si="11"/>
        <v>0.97679660567488735</v>
      </c>
      <c r="AI147" s="26">
        <v>35.71</v>
      </c>
      <c r="AL147" s="27">
        <f t="shared" si="12"/>
        <v>263.07557000000003</v>
      </c>
    </row>
    <row r="148" spans="1:38" s="1" customFormat="1">
      <c r="A148" s="1" t="s">
        <v>66</v>
      </c>
      <c r="B148" s="25">
        <v>43023</v>
      </c>
      <c r="C148" s="25">
        <v>43009</v>
      </c>
      <c r="D148" s="25">
        <v>43100</v>
      </c>
      <c r="E148" s="1" t="s">
        <v>67</v>
      </c>
      <c r="F148" s="1" t="s">
        <v>68</v>
      </c>
      <c r="H148" s="1" t="s">
        <v>71</v>
      </c>
      <c r="L148" s="1" t="s">
        <v>80</v>
      </c>
      <c r="Q148" s="31">
        <v>9451</v>
      </c>
      <c r="T148" s="1">
        <v>3</v>
      </c>
      <c r="U148" s="28">
        <f t="shared" si="10"/>
        <v>3.254502061184639E-4</v>
      </c>
      <c r="AB148" s="1">
        <v>9451</v>
      </c>
      <c r="AF148" s="31">
        <v>9218</v>
      </c>
      <c r="AG148" s="28">
        <f t="shared" si="11"/>
        <v>0.97534652417733569</v>
      </c>
      <c r="AI148" s="26">
        <v>35.71</v>
      </c>
      <c r="AL148" s="27">
        <f t="shared" si="12"/>
        <v>329.17478000000006</v>
      </c>
    </row>
    <row r="149" spans="1:38" s="1" customFormat="1">
      <c r="A149" s="1" t="s">
        <v>66</v>
      </c>
      <c r="B149" s="25">
        <v>43010</v>
      </c>
      <c r="C149" s="25">
        <v>43009</v>
      </c>
      <c r="D149" s="25">
        <v>43100</v>
      </c>
      <c r="E149" s="1" t="s">
        <v>67</v>
      </c>
      <c r="F149" s="1" t="s">
        <v>68</v>
      </c>
      <c r="H149" s="1" t="s">
        <v>72</v>
      </c>
      <c r="L149" s="1" t="s">
        <v>81</v>
      </c>
      <c r="Q149" s="31">
        <v>9837</v>
      </c>
      <c r="T149" s="1">
        <v>2</v>
      </c>
      <c r="U149" s="28">
        <f t="shared" si="10"/>
        <v>2.0519134092541295E-4</v>
      </c>
      <c r="AB149" s="1">
        <v>9837</v>
      </c>
      <c r="AF149" s="31">
        <v>9747</v>
      </c>
      <c r="AG149" s="28">
        <f t="shared" si="11"/>
        <v>0.99085086916742915</v>
      </c>
      <c r="AI149" s="26">
        <v>35.71</v>
      </c>
      <c r="AL149" s="27">
        <f t="shared" si="12"/>
        <v>348.06536999999997</v>
      </c>
    </row>
    <row r="150" spans="1:38" s="1" customFormat="1">
      <c r="A150" s="1" t="s">
        <v>66</v>
      </c>
      <c r="B150" s="25">
        <v>43011</v>
      </c>
      <c r="C150" s="25">
        <v>43009</v>
      </c>
      <c r="D150" s="25">
        <v>43100</v>
      </c>
      <c r="E150" s="1" t="s">
        <v>67</v>
      </c>
      <c r="F150" s="1" t="s">
        <v>68</v>
      </c>
      <c r="H150" s="1" t="s">
        <v>72</v>
      </c>
      <c r="L150" s="1" t="s">
        <v>81</v>
      </c>
      <c r="Q150" s="31">
        <v>1955</v>
      </c>
      <c r="T150" s="1">
        <v>0</v>
      </c>
      <c r="U150" s="28">
        <f t="shared" si="10"/>
        <v>0</v>
      </c>
      <c r="AB150" s="1">
        <v>1955</v>
      </c>
      <c r="AF150" s="31">
        <v>1941</v>
      </c>
      <c r="AG150" s="28">
        <f t="shared" si="11"/>
        <v>0.99283887468030696</v>
      </c>
      <c r="AI150" s="26">
        <v>35.71</v>
      </c>
      <c r="AL150" s="27">
        <f t="shared" si="12"/>
        <v>69.313109999999995</v>
      </c>
    </row>
    <row r="151" spans="1:38" s="1" customFormat="1">
      <c r="A151" s="1" t="s">
        <v>66</v>
      </c>
      <c r="B151" s="25">
        <v>43012</v>
      </c>
      <c r="C151" s="25">
        <v>43009</v>
      </c>
      <c r="D151" s="25">
        <v>43100</v>
      </c>
      <c r="E151" s="1" t="s">
        <v>67</v>
      </c>
      <c r="F151" s="1" t="s">
        <v>68</v>
      </c>
      <c r="H151" s="1" t="s">
        <v>72</v>
      </c>
      <c r="L151" s="1" t="s">
        <v>81</v>
      </c>
      <c r="Q151" s="31">
        <v>14920</v>
      </c>
      <c r="T151" s="1">
        <v>2</v>
      </c>
      <c r="U151" s="28">
        <f t="shared" si="10"/>
        <v>1.3531799729364006E-4</v>
      </c>
      <c r="AB151" s="1">
        <v>14920</v>
      </c>
      <c r="AF151" s="31">
        <v>14780</v>
      </c>
      <c r="AG151" s="28">
        <f t="shared" si="11"/>
        <v>0.9906166219839142</v>
      </c>
      <c r="AI151" s="26">
        <v>35.71</v>
      </c>
      <c r="AL151" s="27">
        <f t="shared" si="12"/>
        <v>527.79380000000003</v>
      </c>
    </row>
    <row r="152" spans="1:38" s="1" customFormat="1">
      <c r="A152" s="1" t="s">
        <v>66</v>
      </c>
      <c r="B152" s="25">
        <v>43013</v>
      </c>
      <c r="C152" s="25">
        <v>43009</v>
      </c>
      <c r="D152" s="25">
        <v>43100</v>
      </c>
      <c r="E152" s="1" t="s">
        <v>67</v>
      </c>
      <c r="F152" s="1" t="s">
        <v>68</v>
      </c>
      <c r="H152" s="1" t="s">
        <v>72</v>
      </c>
      <c r="L152" s="1" t="s">
        <v>81</v>
      </c>
      <c r="Q152" s="31">
        <v>4371</v>
      </c>
      <c r="T152" s="1">
        <v>0</v>
      </c>
      <c r="U152" s="28">
        <f t="shared" si="10"/>
        <v>0</v>
      </c>
      <c r="AB152" s="1">
        <v>4371</v>
      </c>
      <c r="AF152" s="31">
        <v>4327</v>
      </c>
      <c r="AG152" s="28">
        <f t="shared" si="11"/>
        <v>0.98993365362617247</v>
      </c>
      <c r="AI152" s="26">
        <v>35.71</v>
      </c>
      <c r="AL152" s="27">
        <f t="shared" si="12"/>
        <v>154.51717000000002</v>
      </c>
    </row>
    <row r="153" spans="1:38" s="1" customFormat="1">
      <c r="A153" s="1" t="s">
        <v>66</v>
      </c>
      <c r="B153" s="25">
        <v>43014</v>
      </c>
      <c r="C153" s="25">
        <v>43009</v>
      </c>
      <c r="D153" s="25">
        <v>43100</v>
      </c>
      <c r="E153" s="1" t="s">
        <v>67</v>
      </c>
      <c r="F153" s="1" t="s">
        <v>68</v>
      </c>
      <c r="H153" s="1" t="s">
        <v>72</v>
      </c>
      <c r="L153" s="1" t="s">
        <v>81</v>
      </c>
      <c r="Q153" s="31">
        <v>4497</v>
      </c>
      <c r="T153" s="1">
        <v>0</v>
      </c>
      <c r="U153" s="28">
        <f t="shared" si="10"/>
        <v>0</v>
      </c>
      <c r="AB153" s="1">
        <v>4497</v>
      </c>
      <c r="AF153" s="31">
        <v>4461</v>
      </c>
      <c r="AG153" s="28">
        <f t="shared" si="11"/>
        <v>0.99199466310873918</v>
      </c>
      <c r="AI153" s="26">
        <v>35.71</v>
      </c>
      <c r="AL153" s="27">
        <f t="shared" si="12"/>
        <v>159.30231000000001</v>
      </c>
    </row>
    <row r="154" spans="1:38" s="1" customFormat="1">
      <c r="A154" s="1" t="s">
        <v>66</v>
      </c>
      <c r="B154" s="25">
        <v>43015</v>
      </c>
      <c r="C154" s="25">
        <v>43009</v>
      </c>
      <c r="D154" s="25">
        <v>43100</v>
      </c>
      <c r="E154" s="1" t="s">
        <v>67</v>
      </c>
      <c r="F154" s="1" t="s">
        <v>68</v>
      </c>
      <c r="H154" s="1" t="s">
        <v>72</v>
      </c>
      <c r="L154" s="1" t="s">
        <v>81</v>
      </c>
      <c r="Q154" s="31">
        <v>3885</v>
      </c>
      <c r="T154" s="1">
        <v>0</v>
      </c>
      <c r="U154" s="28">
        <f t="shared" si="10"/>
        <v>0</v>
      </c>
      <c r="AB154" s="1">
        <v>3885</v>
      </c>
      <c r="AF154" s="31">
        <v>3857</v>
      </c>
      <c r="AG154" s="28">
        <f t="shared" si="11"/>
        <v>0.99279279279279276</v>
      </c>
      <c r="AI154" s="26">
        <v>35.71</v>
      </c>
      <c r="AL154" s="27">
        <f t="shared" si="12"/>
        <v>137.73347000000001</v>
      </c>
    </row>
    <row r="155" spans="1:38" s="1" customFormat="1">
      <c r="A155" s="1" t="s">
        <v>66</v>
      </c>
      <c r="B155" s="25">
        <v>43016</v>
      </c>
      <c r="C155" s="25">
        <v>43009</v>
      </c>
      <c r="D155" s="25">
        <v>43100</v>
      </c>
      <c r="E155" s="1" t="s">
        <v>67</v>
      </c>
      <c r="F155" s="1" t="s">
        <v>68</v>
      </c>
      <c r="H155" s="1" t="s">
        <v>72</v>
      </c>
      <c r="L155" s="1" t="s">
        <v>81</v>
      </c>
      <c r="Q155" s="31">
        <v>13160</v>
      </c>
      <c r="T155" s="1">
        <v>0</v>
      </c>
      <c r="U155" s="28">
        <f t="shared" si="10"/>
        <v>0</v>
      </c>
      <c r="AB155" s="1">
        <v>13160</v>
      </c>
      <c r="AF155" s="31">
        <v>13065</v>
      </c>
      <c r="AG155" s="28">
        <f t="shared" si="11"/>
        <v>0.99278115501519759</v>
      </c>
      <c r="AI155" s="26">
        <v>35.71</v>
      </c>
      <c r="AL155" s="27">
        <f t="shared" si="12"/>
        <v>466.55115000000001</v>
      </c>
    </row>
    <row r="156" spans="1:38" s="1" customFormat="1">
      <c r="A156" s="1" t="s">
        <v>66</v>
      </c>
      <c r="B156" s="25">
        <v>43017</v>
      </c>
      <c r="C156" s="25">
        <v>43009</v>
      </c>
      <c r="D156" s="25">
        <v>43100</v>
      </c>
      <c r="E156" s="1" t="s">
        <v>67</v>
      </c>
      <c r="F156" s="1" t="s">
        <v>68</v>
      </c>
      <c r="H156" s="1" t="s">
        <v>72</v>
      </c>
      <c r="L156" s="1" t="s">
        <v>81</v>
      </c>
      <c r="Q156" s="31">
        <v>21371</v>
      </c>
      <c r="T156" s="1">
        <v>3</v>
      </c>
      <c r="U156" s="28">
        <f t="shared" si="10"/>
        <v>1.4128284826222097E-4</v>
      </c>
      <c r="AB156" s="1">
        <v>21371</v>
      </c>
      <c r="AF156" s="31">
        <v>21234</v>
      </c>
      <c r="AG156" s="28">
        <f t="shared" si="11"/>
        <v>0.9935894436385756</v>
      </c>
      <c r="AI156" s="26">
        <v>35.71</v>
      </c>
      <c r="AL156" s="27">
        <f t="shared" si="12"/>
        <v>758.26614000000006</v>
      </c>
    </row>
    <row r="157" spans="1:38" s="1" customFormat="1">
      <c r="A157" s="1" t="s">
        <v>66</v>
      </c>
      <c r="B157" s="25">
        <v>43018</v>
      </c>
      <c r="C157" s="25">
        <v>43009</v>
      </c>
      <c r="D157" s="25">
        <v>43100</v>
      </c>
      <c r="E157" s="1" t="s">
        <v>67</v>
      </c>
      <c r="F157" s="1" t="s">
        <v>68</v>
      </c>
      <c r="H157" s="1" t="s">
        <v>72</v>
      </c>
      <c r="L157" s="1" t="s">
        <v>81</v>
      </c>
      <c r="Q157" s="31">
        <v>6224</v>
      </c>
      <c r="T157" s="1">
        <v>1</v>
      </c>
      <c r="U157" s="28">
        <f t="shared" si="10"/>
        <v>1.618384851917786E-4</v>
      </c>
      <c r="AB157" s="1">
        <v>6224</v>
      </c>
      <c r="AF157" s="31">
        <v>6179</v>
      </c>
      <c r="AG157" s="28">
        <f t="shared" si="11"/>
        <v>0.99276992287917742</v>
      </c>
      <c r="AI157" s="26">
        <v>35.71</v>
      </c>
      <c r="AL157" s="27">
        <f t="shared" si="12"/>
        <v>220.65208999999999</v>
      </c>
    </row>
    <row r="158" spans="1:38" s="1" customFormat="1">
      <c r="A158" s="1" t="s">
        <v>66</v>
      </c>
      <c r="B158" s="25">
        <v>43019</v>
      </c>
      <c r="C158" s="25">
        <v>43009</v>
      </c>
      <c r="D158" s="25">
        <v>43100</v>
      </c>
      <c r="E158" s="1" t="s">
        <v>67</v>
      </c>
      <c r="F158" s="1" t="s">
        <v>68</v>
      </c>
      <c r="H158" s="1" t="s">
        <v>72</v>
      </c>
      <c r="L158" s="1" t="s">
        <v>81</v>
      </c>
      <c r="Q158" s="31">
        <v>7254</v>
      </c>
      <c r="T158" s="1">
        <v>0</v>
      </c>
      <c r="U158" s="28">
        <f t="shared" si="10"/>
        <v>0</v>
      </c>
      <c r="AB158" s="1">
        <v>7254</v>
      </c>
      <c r="AF158" s="31">
        <v>7215</v>
      </c>
      <c r="AG158" s="28">
        <f t="shared" si="11"/>
        <v>0.9946236559139785</v>
      </c>
      <c r="AI158" s="26">
        <v>35.71</v>
      </c>
      <c r="AL158" s="27">
        <f t="shared" si="12"/>
        <v>257.64765</v>
      </c>
    </row>
    <row r="159" spans="1:38" s="1" customFormat="1">
      <c r="A159" s="1" t="s">
        <v>66</v>
      </c>
      <c r="B159" s="25">
        <v>43020</v>
      </c>
      <c r="C159" s="25">
        <v>43009</v>
      </c>
      <c r="D159" s="25">
        <v>43100</v>
      </c>
      <c r="E159" s="1" t="s">
        <v>67</v>
      </c>
      <c r="F159" s="1" t="s">
        <v>68</v>
      </c>
      <c r="H159" s="1" t="s">
        <v>72</v>
      </c>
      <c r="L159" s="1" t="s">
        <v>81</v>
      </c>
      <c r="Q159" s="31">
        <v>5232</v>
      </c>
      <c r="T159" s="1">
        <v>3</v>
      </c>
      <c r="U159" s="28">
        <f t="shared" si="10"/>
        <v>5.772561092938234E-4</v>
      </c>
      <c r="AB159" s="1">
        <v>5232</v>
      </c>
      <c r="AF159" s="31">
        <v>5197</v>
      </c>
      <c r="AG159" s="28">
        <f t="shared" si="11"/>
        <v>0.9933103975535168</v>
      </c>
      <c r="AI159" s="26">
        <v>35.71</v>
      </c>
      <c r="AL159" s="27">
        <f t="shared" si="12"/>
        <v>185.58487</v>
      </c>
    </row>
    <row r="160" spans="1:38" s="1" customFormat="1">
      <c r="A160" s="1" t="s">
        <v>66</v>
      </c>
      <c r="B160" s="25">
        <v>43021</v>
      </c>
      <c r="C160" s="25">
        <v>43009</v>
      </c>
      <c r="D160" s="25">
        <v>43100</v>
      </c>
      <c r="E160" s="1" t="s">
        <v>67</v>
      </c>
      <c r="F160" s="1" t="s">
        <v>68</v>
      </c>
      <c r="H160" s="1" t="s">
        <v>72</v>
      </c>
      <c r="L160" s="1" t="s">
        <v>81</v>
      </c>
      <c r="Q160" s="31">
        <v>5483</v>
      </c>
      <c r="T160" s="1">
        <v>0</v>
      </c>
      <c r="U160" s="28">
        <f t="shared" si="10"/>
        <v>0</v>
      </c>
      <c r="AB160" s="1">
        <v>5483</v>
      </c>
      <c r="AF160" s="31">
        <v>5427</v>
      </c>
      <c r="AG160" s="28">
        <f t="shared" si="11"/>
        <v>0.98978661316797378</v>
      </c>
      <c r="AI160" s="26">
        <v>35.71</v>
      </c>
      <c r="AL160" s="27">
        <f t="shared" si="12"/>
        <v>193.79817</v>
      </c>
    </row>
    <row r="161" spans="1:38" s="1" customFormat="1">
      <c r="A161" s="1" t="s">
        <v>66</v>
      </c>
      <c r="B161" s="25">
        <v>43022</v>
      </c>
      <c r="C161" s="25">
        <v>43009</v>
      </c>
      <c r="D161" s="25">
        <v>43100</v>
      </c>
      <c r="E161" s="1" t="s">
        <v>67</v>
      </c>
      <c r="F161" s="1" t="s">
        <v>68</v>
      </c>
      <c r="H161" s="1" t="s">
        <v>72</v>
      </c>
      <c r="L161" s="1" t="s">
        <v>81</v>
      </c>
      <c r="Q161" s="31">
        <v>7136</v>
      </c>
      <c r="T161" s="1">
        <v>0</v>
      </c>
      <c r="U161" s="28">
        <f t="shared" si="10"/>
        <v>0</v>
      </c>
      <c r="AB161" s="1">
        <v>7136</v>
      </c>
      <c r="AF161" s="31">
        <v>7096</v>
      </c>
      <c r="AG161" s="28">
        <f t="shared" si="11"/>
        <v>0.99439461883408076</v>
      </c>
      <c r="AI161" s="26">
        <v>35.71</v>
      </c>
      <c r="AL161" s="27">
        <f t="shared" si="12"/>
        <v>253.39815999999999</v>
      </c>
    </row>
    <row r="162" spans="1:38" s="1" customFormat="1">
      <c r="A162" s="1" t="s">
        <v>66</v>
      </c>
      <c r="B162" s="25">
        <v>43023</v>
      </c>
      <c r="C162" s="25">
        <v>43009</v>
      </c>
      <c r="D162" s="25">
        <v>43100</v>
      </c>
      <c r="E162" s="1" t="s">
        <v>67</v>
      </c>
      <c r="F162" s="1" t="s">
        <v>68</v>
      </c>
      <c r="H162" s="1" t="s">
        <v>72</v>
      </c>
      <c r="L162" s="1" t="s">
        <v>81</v>
      </c>
      <c r="Q162" s="31">
        <v>8932</v>
      </c>
      <c r="T162" s="1">
        <v>3</v>
      </c>
      <c r="U162" s="28">
        <f t="shared" si="10"/>
        <v>3.3768572714993245E-4</v>
      </c>
      <c r="AB162" s="1">
        <v>8932</v>
      </c>
      <c r="AF162" s="31">
        <v>8884</v>
      </c>
      <c r="AG162" s="28">
        <f t="shared" si="11"/>
        <v>0.99462606359158079</v>
      </c>
      <c r="AI162" s="26">
        <v>35.71</v>
      </c>
      <c r="AL162" s="27">
        <f t="shared" si="12"/>
        <v>317.24763999999999</v>
      </c>
    </row>
    <row r="163" spans="1:38" s="1" customFormat="1">
      <c r="A163" s="1" t="s">
        <v>66</v>
      </c>
      <c r="B163" s="25">
        <v>43024</v>
      </c>
      <c r="C163" s="25">
        <v>43009</v>
      </c>
      <c r="D163" s="25">
        <v>43100</v>
      </c>
      <c r="E163" s="1" t="s">
        <v>67</v>
      </c>
      <c r="F163" s="1" t="s">
        <v>68</v>
      </c>
      <c r="H163" s="1" t="s">
        <v>69</v>
      </c>
      <c r="L163" s="1" t="s">
        <v>76</v>
      </c>
      <c r="Q163" s="31">
        <v>45023</v>
      </c>
      <c r="T163" s="1">
        <v>45</v>
      </c>
      <c r="U163" s="43">
        <f>T163/AF163</f>
        <v>1.0217983651226157E-3</v>
      </c>
      <c r="AB163" s="1">
        <v>45023</v>
      </c>
      <c r="AF163" s="31">
        <v>44040</v>
      </c>
      <c r="AG163" s="28">
        <f t="shared" si="11"/>
        <v>0.97816671479021833</v>
      </c>
      <c r="AI163" s="26">
        <v>27.05</v>
      </c>
      <c r="AL163" s="26">
        <v>1191.2819999999999</v>
      </c>
    </row>
    <row r="164" spans="1:38" s="1" customFormat="1">
      <c r="A164" s="1" t="s">
        <v>66</v>
      </c>
      <c r="B164" s="25">
        <v>43025</v>
      </c>
      <c r="C164" s="25">
        <v>43009</v>
      </c>
      <c r="D164" s="25">
        <v>43100</v>
      </c>
      <c r="E164" s="1" t="s">
        <v>67</v>
      </c>
      <c r="F164" s="1" t="s">
        <v>68</v>
      </c>
      <c r="H164" s="1" t="s">
        <v>69</v>
      </c>
      <c r="L164" s="1" t="s">
        <v>76</v>
      </c>
      <c r="Q164" s="31">
        <v>60971</v>
      </c>
      <c r="T164" s="1">
        <v>57</v>
      </c>
      <c r="U164" s="28">
        <f t="shared" si="10"/>
        <v>9.522695758223767E-4</v>
      </c>
      <c r="AB164" s="1">
        <v>60971</v>
      </c>
      <c r="AF164" s="31">
        <v>59857</v>
      </c>
      <c r="AG164" s="28">
        <f t="shared" si="11"/>
        <v>0.98172901871381479</v>
      </c>
      <c r="AI164" s="26">
        <v>27.05</v>
      </c>
      <c r="AL164" s="26">
        <v>1619.13185</v>
      </c>
    </row>
    <row r="165" spans="1:38" s="1" customFormat="1">
      <c r="A165" s="1" t="s">
        <v>66</v>
      </c>
      <c r="B165" s="25">
        <v>43026</v>
      </c>
      <c r="C165" s="25">
        <v>43009</v>
      </c>
      <c r="D165" s="25">
        <v>43100</v>
      </c>
      <c r="E165" s="1" t="s">
        <v>67</v>
      </c>
      <c r="F165" s="1" t="s">
        <v>68</v>
      </c>
      <c r="H165" s="1" t="s">
        <v>69</v>
      </c>
      <c r="L165" s="1" t="s">
        <v>76</v>
      </c>
      <c r="Q165" s="31">
        <v>57260</v>
      </c>
      <c r="T165" s="1">
        <v>29</v>
      </c>
      <c r="U165" s="28">
        <f t="shared" si="10"/>
        <v>5.1495134597627674E-4</v>
      </c>
      <c r="AB165" s="1">
        <v>57260</v>
      </c>
      <c r="AF165" s="31">
        <v>56316</v>
      </c>
      <c r="AG165" s="28">
        <f t="shared" si="11"/>
        <v>0.98351379671673067</v>
      </c>
      <c r="AI165" s="26">
        <v>27.05</v>
      </c>
      <c r="AL165" s="26">
        <v>1523.3478</v>
      </c>
    </row>
    <row r="166" spans="1:38" s="1" customFormat="1">
      <c r="A166" s="1" t="s">
        <v>66</v>
      </c>
      <c r="B166" s="25">
        <v>43027</v>
      </c>
      <c r="C166" s="25">
        <v>43009</v>
      </c>
      <c r="D166" s="25">
        <v>43100</v>
      </c>
      <c r="E166" s="1" t="s">
        <v>67</v>
      </c>
      <c r="F166" s="1" t="s">
        <v>68</v>
      </c>
      <c r="H166" s="1" t="s">
        <v>69</v>
      </c>
      <c r="L166" s="1" t="s">
        <v>76</v>
      </c>
      <c r="Q166" s="31">
        <v>34094</v>
      </c>
      <c r="T166" s="1">
        <v>40</v>
      </c>
      <c r="U166" s="28">
        <f t="shared" si="10"/>
        <v>1.1964584828906438E-3</v>
      </c>
      <c r="AB166" s="1">
        <v>34094</v>
      </c>
      <c r="AF166" s="31">
        <v>33432</v>
      </c>
      <c r="AG166" s="28">
        <f t="shared" si="11"/>
        <v>0.98058309379949549</v>
      </c>
      <c r="AI166" s="26">
        <v>27.05</v>
      </c>
      <c r="AL166" s="26">
        <v>904.3356</v>
      </c>
    </row>
    <row r="167" spans="1:38" s="1" customFormat="1">
      <c r="A167" s="1" t="s">
        <v>66</v>
      </c>
      <c r="B167" s="25">
        <v>43028</v>
      </c>
      <c r="C167" s="25">
        <v>43009</v>
      </c>
      <c r="D167" s="25">
        <v>43100</v>
      </c>
      <c r="E167" s="1" t="s">
        <v>67</v>
      </c>
      <c r="F167" s="1" t="s">
        <v>68</v>
      </c>
      <c r="H167" s="1" t="s">
        <v>69</v>
      </c>
      <c r="L167" s="1" t="s">
        <v>76</v>
      </c>
      <c r="Q167" s="31">
        <v>28057</v>
      </c>
      <c r="T167" s="1">
        <v>20</v>
      </c>
      <c r="U167" s="28">
        <f t="shared" si="10"/>
        <v>7.2915527361551641E-4</v>
      </c>
      <c r="AB167" s="1">
        <v>28057</v>
      </c>
      <c r="AF167" s="31">
        <v>27429</v>
      </c>
      <c r="AG167" s="28">
        <f t="shared" si="11"/>
        <v>0.97761699397654778</v>
      </c>
      <c r="AI167" s="26">
        <v>27.05</v>
      </c>
      <c r="AL167" s="26">
        <v>741.95445000000007</v>
      </c>
    </row>
    <row r="168" spans="1:38" s="1" customFormat="1">
      <c r="A168" s="1" t="s">
        <v>66</v>
      </c>
      <c r="B168" s="25">
        <v>43029</v>
      </c>
      <c r="C168" s="25">
        <v>43009</v>
      </c>
      <c r="D168" s="25">
        <v>43100</v>
      </c>
      <c r="E168" s="1" t="s">
        <v>67</v>
      </c>
      <c r="F168" s="1" t="s">
        <v>68</v>
      </c>
      <c r="H168" s="1" t="s">
        <v>69</v>
      </c>
      <c r="L168" s="1" t="s">
        <v>76</v>
      </c>
      <c r="Q168" s="31">
        <v>44980</v>
      </c>
      <c r="T168" s="1">
        <v>48</v>
      </c>
      <c r="U168" s="28">
        <f t="shared" si="10"/>
        <v>1.0908099263703299E-3</v>
      </c>
      <c r="AB168" s="1">
        <v>44980</v>
      </c>
      <c r="AF168" s="31">
        <v>44004</v>
      </c>
      <c r="AG168" s="28">
        <f t="shared" si="11"/>
        <v>0.9783014673188084</v>
      </c>
      <c r="AI168" s="26">
        <v>27.05</v>
      </c>
      <c r="AL168" s="26">
        <v>1190.3081999999999</v>
      </c>
    </row>
    <row r="169" spans="1:38" s="1" customFormat="1">
      <c r="A169" s="1" t="s">
        <v>66</v>
      </c>
      <c r="B169" s="25">
        <v>43030</v>
      </c>
      <c r="C169" s="25">
        <v>43009</v>
      </c>
      <c r="D169" s="25">
        <v>43100</v>
      </c>
      <c r="E169" s="1" t="s">
        <v>67</v>
      </c>
      <c r="F169" s="1" t="s">
        <v>68</v>
      </c>
      <c r="H169" s="1" t="s">
        <v>69</v>
      </c>
      <c r="L169" s="1" t="s">
        <v>76</v>
      </c>
      <c r="Q169" s="31">
        <v>20488</v>
      </c>
      <c r="T169" s="1">
        <v>21</v>
      </c>
      <c r="U169" s="28">
        <f t="shared" si="10"/>
        <v>1.0483750187209825E-3</v>
      </c>
      <c r="AB169" s="1">
        <v>20488</v>
      </c>
      <c r="AF169" s="31">
        <v>20031</v>
      </c>
      <c r="AG169" s="28">
        <f t="shared" si="11"/>
        <v>0.9776942600546662</v>
      </c>
      <c r="AI169" s="26">
        <v>27.05</v>
      </c>
      <c r="AL169" s="26">
        <v>541.83855000000005</v>
      </c>
    </row>
    <row r="170" spans="1:38" s="1" customFormat="1">
      <c r="A170" s="1" t="s">
        <v>66</v>
      </c>
      <c r="B170" s="25">
        <v>43024</v>
      </c>
      <c r="C170" s="25">
        <v>43009</v>
      </c>
      <c r="D170" s="25">
        <v>43100</v>
      </c>
      <c r="E170" s="1" t="s">
        <v>67</v>
      </c>
      <c r="F170" s="1" t="s">
        <v>68</v>
      </c>
      <c r="H170" s="1" t="s">
        <v>70</v>
      </c>
      <c r="L170" s="1" t="s">
        <v>76</v>
      </c>
      <c r="Q170" s="31">
        <v>58041</v>
      </c>
      <c r="T170" s="1">
        <v>36</v>
      </c>
      <c r="U170" s="28">
        <f t="shared" si="10"/>
        <v>6.3087060142997338E-4</v>
      </c>
      <c r="AB170" s="1">
        <v>58041</v>
      </c>
      <c r="AF170" s="31">
        <v>57064</v>
      </c>
      <c r="AG170" s="28">
        <f t="shared" si="11"/>
        <v>0.98316707155286776</v>
      </c>
      <c r="AI170" s="26">
        <v>27.05</v>
      </c>
      <c r="AL170" s="26">
        <v>1543.5811999999999</v>
      </c>
    </row>
    <row r="171" spans="1:38" s="1" customFormat="1">
      <c r="A171" s="1" t="s">
        <v>66</v>
      </c>
      <c r="B171" s="25">
        <v>43025</v>
      </c>
      <c r="C171" s="25">
        <v>43009</v>
      </c>
      <c r="D171" s="25">
        <v>43100</v>
      </c>
      <c r="E171" s="1" t="s">
        <v>67</v>
      </c>
      <c r="F171" s="1" t="s">
        <v>68</v>
      </c>
      <c r="H171" s="1" t="s">
        <v>70</v>
      </c>
      <c r="L171" s="1" t="s">
        <v>76</v>
      </c>
      <c r="Q171" s="31">
        <v>76014</v>
      </c>
      <c r="T171" s="1">
        <v>45</v>
      </c>
      <c r="U171" s="28">
        <f t="shared" si="10"/>
        <v>6.0021607778800367E-4</v>
      </c>
      <c r="AB171" s="1">
        <v>76014</v>
      </c>
      <c r="AF171" s="31">
        <v>74973</v>
      </c>
      <c r="AG171" s="28">
        <f t="shared" si="11"/>
        <v>0.98630515431367904</v>
      </c>
      <c r="AI171" s="26">
        <v>27.05</v>
      </c>
      <c r="AL171" s="26">
        <v>2028.0196500000002</v>
      </c>
    </row>
    <row r="172" spans="1:38" s="1" customFormat="1">
      <c r="A172" s="1" t="s">
        <v>66</v>
      </c>
      <c r="B172" s="25">
        <v>43026</v>
      </c>
      <c r="C172" s="25">
        <v>43009</v>
      </c>
      <c r="D172" s="25">
        <v>43100</v>
      </c>
      <c r="E172" s="1" t="s">
        <v>67</v>
      </c>
      <c r="F172" s="1" t="s">
        <v>68</v>
      </c>
      <c r="H172" s="1" t="s">
        <v>70</v>
      </c>
      <c r="L172" s="1" t="s">
        <v>76</v>
      </c>
      <c r="Q172" s="31">
        <v>70170</v>
      </c>
      <c r="T172" s="1">
        <v>29</v>
      </c>
      <c r="U172" s="28">
        <f t="shared" si="10"/>
        <v>4.1908725685713458E-4</v>
      </c>
      <c r="AB172" s="1">
        <v>70170</v>
      </c>
      <c r="AF172" s="31">
        <v>69198</v>
      </c>
      <c r="AG172" s="28">
        <f t="shared" si="11"/>
        <v>0.98614792646430094</v>
      </c>
      <c r="AI172" s="26">
        <v>27.05</v>
      </c>
      <c r="AL172" s="26">
        <v>1871.8059000000001</v>
      </c>
    </row>
    <row r="173" spans="1:38" s="1" customFormat="1">
      <c r="A173" s="1" t="s">
        <v>66</v>
      </c>
      <c r="B173" s="25">
        <v>43027</v>
      </c>
      <c r="C173" s="25">
        <v>43009</v>
      </c>
      <c r="D173" s="25">
        <v>43100</v>
      </c>
      <c r="E173" s="1" t="s">
        <v>67</v>
      </c>
      <c r="F173" s="1" t="s">
        <v>68</v>
      </c>
      <c r="H173" s="1" t="s">
        <v>70</v>
      </c>
      <c r="L173" s="1" t="s">
        <v>76</v>
      </c>
      <c r="Q173" s="31">
        <v>41199</v>
      </c>
      <c r="T173" s="1">
        <v>31</v>
      </c>
      <c r="U173" s="28">
        <f t="shared" si="10"/>
        <v>7.6339637509850278E-4</v>
      </c>
      <c r="AB173" s="1">
        <v>41199</v>
      </c>
      <c r="AF173" s="31">
        <v>40608</v>
      </c>
      <c r="AG173" s="28">
        <f t="shared" si="11"/>
        <v>0.98565499162601034</v>
      </c>
      <c r="AI173" s="26">
        <v>27.05</v>
      </c>
      <c r="AL173" s="26">
        <v>1098.4464</v>
      </c>
    </row>
    <row r="174" spans="1:38" s="1" customFormat="1">
      <c r="A174" s="1" t="s">
        <v>66</v>
      </c>
      <c r="B174" s="25">
        <v>43028</v>
      </c>
      <c r="C174" s="25">
        <v>43009</v>
      </c>
      <c r="D174" s="25">
        <v>43100</v>
      </c>
      <c r="E174" s="1" t="s">
        <v>67</v>
      </c>
      <c r="F174" s="1" t="s">
        <v>68</v>
      </c>
      <c r="H174" s="1" t="s">
        <v>70</v>
      </c>
      <c r="L174" s="1" t="s">
        <v>76</v>
      </c>
      <c r="Q174" s="31">
        <v>33490</v>
      </c>
      <c r="T174" s="1">
        <v>19</v>
      </c>
      <c r="U174" s="28">
        <f t="shared" si="10"/>
        <v>5.766312594840668E-4</v>
      </c>
      <c r="AB174" s="1">
        <v>33490</v>
      </c>
      <c r="AF174" s="31">
        <v>32950</v>
      </c>
      <c r="AG174" s="28">
        <f t="shared" si="11"/>
        <v>0.98387578381606444</v>
      </c>
      <c r="AI174" s="26">
        <v>27.05</v>
      </c>
      <c r="AL174" s="26">
        <v>891.29750000000001</v>
      </c>
    </row>
    <row r="175" spans="1:38" s="1" customFormat="1">
      <c r="A175" s="1" t="s">
        <v>66</v>
      </c>
      <c r="B175" s="25">
        <v>43029</v>
      </c>
      <c r="C175" s="25">
        <v>43009</v>
      </c>
      <c r="D175" s="25">
        <v>43100</v>
      </c>
      <c r="E175" s="1" t="s">
        <v>67</v>
      </c>
      <c r="F175" s="1" t="s">
        <v>68</v>
      </c>
      <c r="H175" s="1" t="s">
        <v>70</v>
      </c>
      <c r="L175" s="1" t="s">
        <v>76</v>
      </c>
      <c r="Q175" s="31">
        <v>55783</v>
      </c>
      <c r="T175" s="1">
        <v>33</v>
      </c>
      <c r="U175" s="28">
        <f t="shared" si="10"/>
        <v>6.0205794351601838E-4</v>
      </c>
      <c r="AB175" s="1">
        <v>55783</v>
      </c>
      <c r="AF175" s="31">
        <v>54812</v>
      </c>
      <c r="AG175" s="28">
        <f t="shared" si="11"/>
        <v>0.98259326318053886</v>
      </c>
      <c r="AI175" s="26">
        <v>27.05</v>
      </c>
      <c r="AL175" s="26">
        <v>1482.6646000000001</v>
      </c>
    </row>
    <row r="176" spans="1:38" s="1" customFormat="1">
      <c r="A176" s="1" t="s">
        <v>66</v>
      </c>
      <c r="B176" s="25">
        <v>43030</v>
      </c>
      <c r="C176" s="25">
        <v>43009</v>
      </c>
      <c r="D176" s="25">
        <v>43100</v>
      </c>
      <c r="E176" s="1" t="s">
        <v>67</v>
      </c>
      <c r="F176" s="1" t="s">
        <v>68</v>
      </c>
      <c r="H176" s="1" t="s">
        <v>70</v>
      </c>
      <c r="L176" s="1" t="s">
        <v>76</v>
      </c>
      <c r="Q176" s="31">
        <v>24699</v>
      </c>
      <c r="T176" s="1">
        <v>20</v>
      </c>
      <c r="U176" s="28">
        <f t="shared" si="10"/>
        <v>8.2301139870787207E-4</v>
      </c>
      <c r="AB176" s="1">
        <v>24699</v>
      </c>
      <c r="AF176" s="31">
        <v>24301</v>
      </c>
      <c r="AG176" s="28">
        <f t="shared" si="11"/>
        <v>0.98388598728693466</v>
      </c>
      <c r="AI176" s="26">
        <v>27.05</v>
      </c>
      <c r="AL176" s="26">
        <v>657.34205000000009</v>
      </c>
    </row>
    <row r="177" spans="1:38" s="1" customFormat="1">
      <c r="A177" s="1" t="s">
        <v>66</v>
      </c>
      <c r="B177" s="25">
        <v>43024</v>
      </c>
      <c r="C177" s="25">
        <v>43009</v>
      </c>
      <c r="D177" s="25">
        <v>43100</v>
      </c>
      <c r="E177" s="1" t="s">
        <v>67</v>
      </c>
      <c r="F177" s="1" t="s">
        <v>68</v>
      </c>
      <c r="H177" s="1" t="s">
        <v>71</v>
      </c>
      <c r="L177" s="1" t="s">
        <v>77</v>
      </c>
      <c r="Q177" s="31">
        <v>22042</v>
      </c>
      <c r="T177" s="1">
        <v>27</v>
      </c>
      <c r="U177" s="28">
        <f t="shared" si="10"/>
        <v>1.2596808808435197E-3</v>
      </c>
      <c r="AB177" s="1">
        <v>22042</v>
      </c>
      <c r="AF177" s="31">
        <v>21434</v>
      </c>
      <c r="AG177" s="28">
        <f t="shared" si="11"/>
        <v>0.97241629616187275</v>
      </c>
      <c r="AI177" s="26">
        <v>32.46</v>
      </c>
      <c r="AL177" s="26">
        <v>695.74764000000005</v>
      </c>
    </row>
    <row r="178" spans="1:38" s="1" customFormat="1">
      <c r="A178" s="1" t="s">
        <v>66</v>
      </c>
      <c r="B178" s="25">
        <v>43025</v>
      </c>
      <c r="C178" s="25">
        <v>43009</v>
      </c>
      <c r="D178" s="25">
        <v>43100</v>
      </c>
      <c r="E178" s="1" t="s">
        <v>67</v>
      </c>
      <c r="F178" s="1" t="s">
        <v>68</v>
      </c>
      <c r="H178" s="1" t="s">
        <v>71</v>
      </c>
      <c r="L178" s="1" t="s">
        <v>77</v>
      </c>
      <c r="Q178" s="31">
        <v>24760</v>
      </c>
      <c r="T178" s="1">
        <v>19</v>
      </c>
      <c r="U178" s="28">
        <f t="shared" si="10"/>
        <v>7.9160069994167151E-4</v>
      </c>
      <c r="AB178" s="1">
        <v>24760</v>
      </c>
      <c r="AF178" s="31">
        <v>24002</v>
      </c>
      <c r="AG178" s="28">
        <f t="shared" si="11"/>
        <v>0.96938610662358637</v>
      </c>
      <c r="AI178" s="26">
        <v>32.46</v>
      </c>
      <c r="AL178" s="26">
        <v>779.10491999999999</v>
      </c>
    </row>
    <row r="179" spans="1:38" s="1" customFormat="1">
      <c r="A179" s="1" t="s">
        <v>66</v>
      </c>
      <c r="B179" s="25">
        <v>43026</v>
      </c>
      <c r="C179" s="25">
        <v>43009</v>
      </c>
      <c r="D179" s="25">
        <v>43100</v>
      </c>
      <c r="E179" s="1" t="s">
        <v>67</v>
      </c>
      <c r="F179" s="1" t="s">
        <v>68</v>
      </c>
      <c r="H179" s="1" t="s">
        <v>71</v>
      </c>
      <c r="L179" s="1" t="s">
        <v>77</v>
      </c>
      <c r="Q179" s="31">
        <v>23605</v>
      </c>
      <c r="T179" s="1">
        <v>17</v>
      </c>
      <c r="U179" s="28">
        <f t="shared" si="10"/>
        <v>7.3771914598160047E-4</v>
      </c>
      <c r="AB179" s="1">
        <v>23605</v>
      </c>
      <c r="AF179" s="31">
        <v>23044</v>
      </c>
      <c r="AG179" s="28">
        <f t="shared" si="11"/>
        <v>0.97623384876085573</v>
      </c>
      <c r="AI179" s="26">
        <v>32.46</v>
      </c>
      <c r="AL179" s="26">
        <v>748.00824</v>
      </c>
    </row>
    <row r="180" spans="1:38" s="1" customFormat="1">
      <c r="A180" s="1" t="s">
        <v>66</v>
      </c>
      <c r="B180" s="25">
        <v>43027</v>
      </c>
      <c r="C180" s="25">
        <v>43009</v>
      </c>
      <c r="D180" s="25">
        <v>43100</v>
      </c>
      <c r="E180" s="1" t="s">
        <v>67</v>
      </c>
      <c r="F180" s="1" t="s">
        <v>68</v>
      </c>
      <c r="H180" s="1" t="s">
        <v>71</v>
      </c>
      <c r="L180" s="1" t="s">
        <v>77</v>
      </c>
      <c r="Q180" s="31">
        <v>13945</v>
      </c>
      <c r="T180" s="1">
        <v>11</v>
      </c>
      <c r="U180" s="28">
        <f t="shared" si="10"/>
        <v>8.1144880495721448E-4</v>
      </c>
      <c r="AB180" s="1">
        <v>13945</v>
      </c>
      <c r="AF180" s="31">
        <v>13556</v>
      </c>
      <c r="AG180" s="28">
        <f t="shared" si="11"/>
        <v>0.97210469702402291</v>
      </c>
      <c r="AI180" s="26">
        <v>32.46</v>
      </c>
      <c r="AL180" s="26">
        <v>440.02776</v>
      </c>
    </row>
    <row r="181" spans="1:38" s="1" customFormat="1">
      <c r="A181" s="1" t="s">
        <v>66</v>
      </c>
      <c r="B181" s="25">
        <v>43028</v>
      </c>
      <c r="C181" s="25">
        <v>43009</v>
      </c>
      <c r="D181" s="25">
        <v>43100</v>
      </c>
      <c r="E181" s="1" t="s">
        <v>67</v>
      </c>
      <c r="F181" s="1" t="s">
        <v>68</v>
      </c>
      <c r="H181" s="1" t="s">
        <v>71</v>
      </c>
      <c r="L181" s="1" t="s">
        <v>77</v>
      </c>
      <c r="Q181" s="31">
        <v>12913</v>
      </c>
      <c r="T181" s="1">
        <v>12</v>
      </c>
      <c r="U181" s="28">
        <f t="shared" si="10"/>
        <v>9.5351609058402862E-4</v>
      </c>
      <c r="AB181" s="1">
        <v>12913</v>
      </c>
      <c r="AF181" s="31">
        <v>12585</v>
      </c>
      <c r="AG181" s="28">
        <f t="shared" si="11"/>
        <v>0.97459924107488582</v>
      </c>
      <c r="AI181" s="26">
        <v>32.46</v>
      </c>
      <c r="AL181" s="26">
        <v>408.50910000000005</v>
      </c>
    </row>
    <row r="182" spans="1:38" s="1" customFormat="1">
      <c r="A182" s="1" t="s">
        <v>66</v>
      </c>
      <c r="B182" s="25">
        <v>43029</v>
      </c>
      <c r="C182" s="25">
        <v>43009</v>
      </c>
      <c r="D182" s="25">
        <v>43100</v>
      </c>
      <c r="E182" s="1" t="s">
        <v>67</v>
      </c>
      <c r="F182" s="1" t="s">
        <v>68</v>
      </c>
      <c r="H182" s="1" t="s">
        <v>71</v>
      </c>
      <c r="L182" s="1" t="s">
        <v>77</v>
      </c>
      <c r="Q182" s="31">
        <v>18693</v>
      </c>
      <c r="T182" s="1">
        <v>24</v>
      </c>
      <c r="U182" s="28">
        <f t="shared" si="10"/>
        <v>1.3208585580627408E-3</v>
      </c>
      <c r="AB182" s="1">
        <v>18693</v>
      </c>
      <c r="AF182" s="31">
        <v>18170</v>
      </c>
      <c r="AG182" s="28">
        <f t="shared" si="11"/>
        <v>0.97202161236826623</v>
      </c>
      <c r="AI182" s="26">
        <v>32.46</v>
      </c>
      <c r="AL182" s="26">
        <v>589.79820000000007</v>
      </c>
    </row>
    <row r="183" spans="1:38" s="1" customFormat="1">
      <c r="A183" s="1" t="s">
        <v>66</v>
      </c>
      <c r="B183" s="25">
        <v>43030</v>
      </c>
      <c r="C183" s="25">
        <v>43009</v>
      </c>
      <c r="D183" s="25">
        <v>43100</v>
      </c>
      <c r="E183" s="1" t="s">
        <v>67</v>
      </c>
      <c r="F183" s="1" t="s">
        <v>68</v>
      </c>
      <c r="H183" s="1" t="s">
        <v>71</v>
      </c>
      <c r="L183" s="1" t="s">
        <v>77</v>
      </c>
      <c r="Q183" s="31">
        <v>12346</v>
      </c>
      <c r="T183" s="1">
        <v>17</v>
      </c>
      <c r="U183" s="28">
        <f t="shared" si="10"/>
        <v>1.4050747995702124E-3</v>
      </c>
      <c r="AB183" s="1">
        <v>12346</v>
      </c>
      <c r="AF183" s="31">
        <v>12099</v>
      </c>
      <c r="AG183" s="28">
        <f t="shared" si="11"/>
        <v>0.97999352016847563</v>
      </c>
      <c r="AI183" s="26">
        <v>32.46</v>
      </c>
      <c r="AL183" s="26">
        <v>392.73354000000006</v>
      </c>
    </row>
    <row r="184" spans="1:38" s="1" customFormat="1">
      <c r="A184" s="1" t="s">
        <v>66</v>
      </c>
      <c r="B184" s="25">
        <v>43024</v>
      </c>
      <c r="C184" s="25">
        <v>43009</v>
      </c>
      <c r="D184" s="25">
        <v>43100</v>
      </c>
      <c r="E184" s="1" t="s">
        <v>67</v>
      </c>
      <c r="F184" s="1" t="s">
        <v>68</v>
      </c>
      <c r="H184" s="1" t="s">
        <v>72</v>
      </c>
      <c r="L184" s="1" t="s">
        <v>78</v>
      </c>
      <c r="Q184" s="31">
        <v>20579</v>
      </c>
      <c r="T184" s="1">
        <v>7</v>
      </c>
      <c r="U184" s="28">
        <f t="shared" si="10"/>
        <v>3.4364261168384882E-4</v>
      </c>
      <c r="AB184" s="1">
        <v>20579</v>
      </c>
      <c r="AF184" s="31">
        <v>20370</v>
      </c>
      <c r="AG184" s="28">
        <f t="shared" si="11"/>
        <v>0.98984401574420522</v>
      </c>
      <c r="AI184" s="26">
        <v>32.46</v>
      </c>
      <c r="AL184" s="26">
        <v>661.2102000000001</v>
      </c>
    </row>
    <row r="185" spans="1:38" s="1" customFormat="1">
      <c r="A185" s="1" t="s">
        <v>66</v>
      </c>
      <c r="B185" s="25">
        <v>43025</v>
      </c>
      <c r="C185" s="25">
        <v>43009</v>
      </c>
      <c r="D185" s="25">
        <v>43100</v>
      </c>
      <c r="E185" s="1" t="s">
        <v>67</v>
      </c>
      <c r="F185" s="1" t="s">
        <v>68</v>
      </c>
      <c r="H185" s="1" t="s">
        <v>72</v>
      </c>
      <c r="L185" s="1" t="s">
        <v>78</v>
      </c>
      <c r="Q185" s="31">
        <v>23190</v>
      </c>
      <c r="T185" s="1">
        <v>9</v>
      </c>
      <c r="U185" s="28">
        <f t="shared" si="10"/>
        <v>3.9208852487583861E-4</v>
      </c>
      <c r="AB185" s="1">
        <v>23190</v>
      </c>
      <c r="AF185" s="31">
        <v>22954</v>
      </c>
      <c r="AG185" s="28">
        <f t="shared" si="11"/>
        <v>0.98982319965502374</v>
      </c>
      <c r="AI185" s="26">
        <v>32.46</v>
      </c>
      <c r="AL185" s="26">
        <v>745.08683999999994</v>
      </c>
    </row>
    <row r="186" spans="1:38" s="1" customFormat="1">
      <c r="A186" s="1" t="s">
        <v>66</v>
      </c>
      <c r="B186" s="25">
        <v>43026</v>
      </c>
      <c r="C186" s="25">
        <v>43009</v>
      </c>
      <c r="D186" s="25">
        <v>43100</v>
      </c>
      <c r="E186" s="1" t="s">
        <v>67</v>
      </c>
      <c r="F186" s="1" t="s">
        <v>68</v>
      </c>
      <c r="H186" s="1" t="s">
        <v>72</v>
      </c>
      <c r="L186" s="1" t="s">
        <v>78</v>
      </c>
      <c r="Q186" s="31">
        <v>22408</v>
      </c>
      <c r="T186" s="1">
        <v>6</v>
      </c>
      <c r="U186" s="28">
        <f t="shared" si="10"/>
        <v>2.7129679869777537E-4</v>
      </c>
      <c r="AB186" s="1">
        <v>22408</v>
      </c>
      <c r="AF186" s="31">
        <v>22116</v>
      </c>
      <c r="AG186" s="28">
        <f t="shared" si="11"/>
        <v>0.98696893966440558</v>
      </c>
      <c r="AI186" s="26">
        <v>32.46</v>
      </c>
      <c r="AL186" s="26">
        <v>717.88535999999999</v>
      </c>
    </row>
    <row r="187" spans="1:38" s="1" customFormat="1">
      <c r="A187" s="1" t="s">
        <v>66</v>
      </c>
      <c r="B187" s="25">
        <v>43027</v>
      </c>
      <c r="C187" s="25">
        <v>43009</v>
      </c>
      <c r="D187" s="25">
        <v>43100</v>
      </c>
      <c r="E187" s="1" t="s">
        <v>67</v>
      </c>
      <c r="F187" s="1" t="s">
        <v>68</v>
      </c>
      <c r="H187" s="1" t="s">
        <v>72</v>
      </c>
      <c r="L187" s="1" t="s">
        <v>78</v>
      </c>
      <c r="Q187" s="31">
        <v>13022</v>
      </c>
      <c r="T187" s="1">
        <v>4</v>
      </c>
      <c r="U187" s="28">
        <f t="shared" si="10"/>
        <v>3.1089693766516401E-4</v>
      </c>
      <c r="AB187" s="1">
        <v>13022</v>
      </c>
      <c r="AF187" s="31">
        <v>12866</v>
      </c>
      <c r="AG187" s="28">
        <f t="shared" si="11"/>
        <v>0.98802027338350484</v>
      </c>
      <c r="AI187" s="26">
        <v>32.46</v>
      </c>
      <c r="AL187" s="26">
        <v>417.63036</v>
      </c>
    </row>
    <row r="188" spans="1:38" s="1" customFormat="1">
      <c r="A188" s="1" t="s">
        <v>66</v>
      </c>
      <c r="B188" s="25">
        <v>43028</v>
      </c>
      <c r="C188" s="25">
        <v>43009</v>
      </c>
      <c r="D188" s="25">
        <v>43100</v>
      </c>
      <c r="E188" s="1" t="s">
        <v>67</v>
      </c>
      <c r="F188" s="1" t="s">
        <v>68</v>
      </c>
      <c r="H188" s="1" t="s">
        <v>72</v>
      </c>
      <c r="L188" s="1" t="s">
        <v>78</v>
      </c>
      <c r="Q188" s="31">
        <v>12135</v>
      </c>
      <c r="T188" s="1">
        <v>4</v>
      </c>
      <c r="U188" s="28">
        <f t="shared" si="10"/>
        <v>3.330835206928137E-4</v>
      </c>
      <c r="AB188" s="1">
        <v>12135</v>
      </c>
      <c r="AF188" s="31">
        <v>12009</v>
      </c>
      <c r="AG188" s="28">
        <f t="shared" si="11"/>
        <v>0.98961681087762665</v>
      </c>
      <c r="AI188" s="26">
        <v>32.46</v>
      </c>
      <c r="AL188" s="26">
        <v>389.81214</v>
      </c>
    </row>
    <row r="189" spans="1:38" s="1" customFormat="1">
      <c r="A189" s="1" t="s">
        <v>66</v>
      </c>
      <c r="B189" s="25">
        <v>43029</v>
      </c>
      <c r="C189" s="25">
        <v>43009</v>
      </c>
      <c r="D189" s="25">
        <v>43100</v>
      </c>
      <c r="E189" s="1" t="s">
        <v>67</v>
      </c>
      <c r="F189" s="1" t="s">
        <v>68</v>
      </c>
      <c r="H189" s="1" t="s">
        <v>72</v>
      </c>
      <c r="L189" s="1" t="s">
        <v>78</v>
      </c>
      <c r="Q189" s="31">
        <v>17477</v>
      </c>
      <c r="T189" s="1">
        <v>9</v>
      </c>
      <c r="U189" s="28">
        <f t="shared" si="10"/>
        <v>5.2164840897235261E-4</v>
      </c>
      <c r="AB189" s="1">
        <v>17477</v>
      </c>
      <c r="AF189" s="31">
        <v>17253</v>
      </c>
      <c r="AG189" s="28">
        <f t="shared" si="11"/>
        <v>0.98718315500371923</v>
      </c>
      <c r="AI189" s="26">
        <v>32.46</v>
      </c>
      <c r="AL189" s="26">
        <v>560.03237999999999</v>
      </c>
    </row>
    <row r="190" spans="1:38" s="1" customFormat="1">
      <c r="A190" s="1" t="s">
        <v>66</v>
      </c>
      <c r="B190" s="25">
        <v>43030</v>
      </c>
      <c r="C190" s="25">
        <v>43009</v>
      </c>
      <c r="D190" s="25">
        <v>43100</v>
      </c>
      <c r="E190" s="1" t="s">
        <v>67</v>
      </c>
      <c r="F190" s="1" t="s">
        <v>68</v>
      </c>
      <c r="H190" s="1" t="s">
        <v>72</v>
      </c>
      <c r="L190" s="1" t="s">
        <v>78</v>
      </c>
      <c r="Q190" s="31">
        <v>11722</v>
      </c>
      <c r="T190" s="1">
        <v>2</v>
      </c>
      <c r="U190" s="28">
        <f t="shared" si="10"/>
        <v>1.7213185299939755E-4</v>
      </c>
      <c r="AB190" s="1">
        <v>11722</v>
      </c>
      <c r="AF190" s="31">
        <v>11619</v>
      </c>
      <c r="AG190" s="28">
        <f t="shared" si="11"/>
        <v>0.99121310356594439</v>
      </c>
      <c r="AI190" s="26">
        <v>32.46</v>
      </c>
      <c r="AL190" s="26">
        <v>377.15273999999999</v>
      </c>
    </row>
    <row r="191" spans="1:38" s="1" customFormat="1">
      <c r="A191" s="1" t="s">
        <v>66</v>
      </c>
      <c r="B191" s="25">
        <v>43024</v>
      </c>
      <c r="C191" s="25">
        <v>43009</v>
      </c>
      <c r="D191" s="25">
        <v>43100</v>
      </c>
      <c r="E191" s="1" t="s">
        <v>67</v>
      </c>
      <c r="F191" s="1" t="s">
        <v>68</v>
      </c>
      <c r="H191" s="1" t="s">
        <v>73</v>
      </c>
      <c r="L191" s="1" t="s">
        <v>79</v>
      </c>
      <c r="Q191" s="31">
        <v>18427</v>
      </c>
      <c r="T191" s="1">
        <v>4</v>
      </c>
      <c r="U191" s="28">
        <f t="shared" si="10"/>
        <v>2.1987686895338611E-4</v>
      </c>
      <c r="AB191" s="1">
        <v>18427</v>
      </c>
      <c r="AF191" s="31">
        <v>18192</v>
      </c>
      <c r="AG191" s="28">
        <f t="shared" si="11"/>
        <v>0.9872469745482173</v>
      </c>
      <c r="AI191" s="26">
        <v>32.46</v>
      </c>
      <c r="AL191" s="26">
        <v>590.51232000000005</v>
      </c>
    </row>
    <row r="192" spans="1:38" s="1" customFormat="1">
      <c r="A192" s="1" t="s">
        <v>66</v>
      </c>
      <c r="B192" s="25">
        <v>43025</v>
      </c>
      <c r="C192" s="25">
        <v>43009</v>
      </c>
      <c r="D192" s="25">
        <v>43100</v>
      </c>
      <c r="E192" s="1" t="s">
        <v>67</v>
      </c>
      <c r="F192" s="1" t="s">
        <v>68</v>
      </c>
      <c r="H192" s="1" t="s">
        <v>73</v>
      </c>
      <c r="L192" s="1" t="s">
        <v>79</v>
      </c>
      <c r="Q192" s="31">
        <v>21547</v>
      </c>
      <c r="T192" s="1">
        <v>3</v>
      </c>
      <c r="U192" s="28">
        <f t="shared" si="10"/>
        <v>1.4075916107539999E-4</v>
      </c>
      <c r="AB192" s="1">
        <v>21547</v>
      </c>
      <c r="AF192" s="31">
        <v>21313</v>
      </c>
      <c r="AG192" s="28">
        <f t="shared" si="11"/>
        <v>0.9891400194922727</v>
      </c>
      <c r="AI192" s="26">
        <v>32.46</v>
      </c>
      <c r="AL192" s="26">
        <v>691.81997999999999</v>
      </c>
    </row>
    <row r="193" spans="1:38" s="1" customFormat="1">
      <c r="A193" s="1" t="s">
        <v>66</v>
      </c>
      <c r="B193" s="25">
        <v>43026</v>
      </c>
      <c r="C193" s="25">
        <v>43009</v>
      </c>
      <c r="D193" s="25">
        <v>43100</v>
      </c>
      <c r="E193" s="1" t="s">
        <v>67</v>
      </c>
      <c r="F193" s="1" t="s">
        <v>68</v>
      </c>
      <c r="H193" s="1" t="s">
        <v>73</v>
      </c>
      <c r="L193" s="1" t="s">
        <v>79</v>
      </c>
      <c r="Q193" s="31">
        <v>21028</v>
      </c>
      <c r="T193" s="1">
        <v>3</v>
      </c>
      <c r="U193" s="28">
        <f t="shared" si="10"/>
        <v>1.4490653528474135E-4</v>
      </c>
      <c r="AB193" s="1">
        <v>21028</v>
      </c>
      <c r="AF193" s="31">
        <v>20703</v>
      </c>
      <c r="AG193" s="28">
        <f t="shared" si="11"/>
        <v>0.98454441696785244</v>
      </c>
      <c r="AI193" s="26">
        <v>32.46</v>
      </c>
      <c r="AL193" s="26">
        <v>672.01937999999996</v>
      </c>
    </row>
    <row r="194" spans="1:38" s="1" customFormat="1">
      <c r="A194" s="1" t="s">
        <v>66</v>
      </c>
      <c r="B194" s="25">
        <v>43027</v>
      </c>
      <c r="C194" s="25">
        <v>43009</v>
      </c>
      <c r="D194" s="25">
        <v>43100</v>
      </c>
      <c r="E194" s="1" t="s">
        <v>67</v>
      </c>
      <c r="F194" s="1" t="s">
        <v>68</v>
      </c>
      <c r="H194" s="1" t="s">
        <v>73</v>
      </c>
      <c r="L194" s="1" t="s">
        <v>79</v>
      </c>
      <c r="Q194" s="31">
        <v>11746</v>
      </c>
      <c r="T194" s="1">
        <v>3</v>
      </c>
      <c r="U194" s="28">
        <f t="shared" si="10"/>
        <v>2.5879917184265012E-4</v>
      </c>
      <c r="AB194" s="1">
        <v>11746</v>
      </c>
      <c r="AF194" s="31">
        <v>11592</v>
      </c>
      <c r="AG194" s="28">
        <f t="shared" si="11"/>
        <v>0.98688915375446962</v>
      </c>
      <c r="AI194" s="26">
        <v>32.46</v>
      </c>
      <c r="AL194" s="26">
        <v>376.27632</v>
      </c>
    </row>
    <row r="195" spans="1:38" s="1" customFormat="1">
      <c r="A195" s="1" t="s">
        <v>66</v>
      </c>
      <c r="B195" s="25">
        <v>43028</v>
      </c>
      <c r="C195" s="25">
        <v>43009</v>
      </c>
      <c r="D195" s="25">
        <v>43100</v>
      </c>
      <c r="E195" s="1" t="s">
        <v>67</v>
      </c>
      <c r="F195" s="1" t="s">
        <v>68</v>
      </c>
      <c r="H195" s="1" t="s">
        <v>73</v>
      </c>
      <c r="L195" s="1" t="s">
        <v>79</v>
      </c>
      <c r="Q195" s="31">
        <v>11073</v>
      </c>
      <c r="T195" s="1">
        <v>0</v>
      </c>
      <c r="U195" s="28">
        <f t="shared" ref="U195:U238" si="13">T195/AF195</f>
        <v>0</v>
      </c>
      <c r="AB195" s="1">
        <v>11073</v>
      </c>
      <c r="AF195" s="31">
        <v>10962</v>
      </c>
      <c r="AG195" s="28">
        <f t="shared" si="11"/>
        <v>0.98997561636412901</v>
      </c>
      <c r="AI195" s="26">
        <v>32.46</v>
      </c>
      <c r="AL195" s="26">
        <v>355.82652000000002</v>
      </c>
    </row>
    <row r="196" spans="1:38" s="1" customFormat="1">
      <c r="A196" s="1" t="s">
        <v>66</v>
      </c>
      <c r="B196" s="25">
        <v>43029</v>
      </c>
      <c r="C196" s="25">
        <v>43009</v>
      </c>
      <c r="D196" s="25">
        <v>43100</v>
      </c>
      <c r="E196" s="1" t="s">
        <v>67</v>
      </c>
      <c r="F196" s="1" t="s">
        <v>68</v>
      </c>
      <c r="H196" s="1" t="s">
        <v>73</v>
      </c>
      <c r="L196" s="1" t="s">
        <v>79</v>
      </c>
      <c r="Q196" s="31">
        <v>15724</v>
      </c>
      <c r="T196" s="1">
        <v>4</v>
      </c>
      <c r="U196" s="28">
        <f t="shared" si="13"/>
        <v>2.5708593097242751E-4</v>
      </c>
      <c r="AB196" s="1">
        <v>15724</v>
      </c>
      <c r="AF196" s="31">
        <v>15559</v>
      </c>
      <c r="AG196" s="28">
        <f t="shared" si="11"/>
        <v>0.98950648689900789</v>
      </c>
      <c r="AI196" s="26">
        <v>32.46</v>
      </c>
      <c r="AL196" s="26">
        <v>505.04514</v>
      </c>
    </row>
    <row r="197" spans="1:38" s="1" customFormat="1">
      <c r="A197" s="1" t="s">
        <v>66</v>
      </c>
      <c r="B197" s="25">
        <v>43030</v>
      </c>
      <c r="C197" s="25">
        <v>43009</v>
      </c>
      <c r="D197" s="25">
        <v>43100</v>
      </c>
      <c r="E197" s="1" t="s">
        <v>67</v>
      </c>
      <c r="F197" s="1" t="s">
        <v>68</v>
      </c>
      <c r="H197" s="1" t="s">
        <v>73</v>
      </c>
      <c r="L197" s="1" t="s">
        <v>79</v>
      </c>
      <c r="Q197" s="31">
        <v>10526</v>
      </c>
      <c r="T197" s="1">
        <v>0</v>
      </c>
      <c r="U197" s="28">
        <f t="shared" si="13"/>
        <v>0</v>
      </c>
      <c r="AB197" s="1">
        <v>10526</v>
      </c>
      <c r="AF197" s="31">
        <v>10446</v>
      </c>
      <c r="AG197" s="28">
        <f t="shared" si="11"/>
        <v>0.99239977199315976</v>
      </c>
      <c r="AI197" s="26">
        <v>32.46</v>
      </c>
      <c r="AL197" s="26">
        <v>339.07716000000005</v>
      </c>
    </row>
    <row r="198" spans="1:38" s="1" customFormat="1">
      <c r="A198" s="1" t="s">
        <v>66</v>
      </c>
      <c r="B198" s="25">
        <v>43024</v>
      </c>
      <c r="C198" s="25">
        <v>43009</v>
      </c>
      <c r="D198" s="25">
        <v>43100</v>
      </c>
      <c r="E198" s="1" t="s">
        <v>67</v>
      </c>
      <c r="F198" s="1" t="s">
        <v>68</v>
      </c>
      <c r="H198" s="1" t="s">
        <v>71</v>
      </c>
      <c r="L198" s="1" t="s">
        <v>80</v>
      </c>
      <c r="Q198" s="31">
        <v>5128</v>
      </c>
      <c r="T198" s="1">
        <v>1</v>
      </c>
      <c r="U198" s="28">
        <f t="shared" si="13"/>
        <v>1.9805902158843335E-4</v>
      </c>
      <c r="AB198" s="1">
        <v>5128</v>
      </c>
      <c r="AF198" s="31">
        <v>5049</v>
      </c>
      <c r="AG198" s="28">
        <f t="shared" si="11"/>
        <v>0.98459438377535102</v>
      </c>
      <c r="AI198" s="26">
        <v>35.71</v>
      </c>
      <c r="AL198" s="26">
        <v>180.29979</v>
      </c>
    </row>
    <row r="199" spans="1:38" s="1" customFormat="1">
      <c r="A199" s="1" t="s">
        <v>66</v>
      </c>
      <c r="B199" s="25">
        <v>43025</v>
      </c>
      <c r="C199" s="25">
        <v>43009</v>
      </c>
      <c r="D199" s="25">
        <v>43100</v>
      </c>
      <c r="E199" s="1" t="s">
        <v>67</v>
      </c>
      <c r="F199" s="1" t="s">
        <v>68</v>
      </c>
      <c r="H199" s="1" t="s">
        <v>71</v>
      </c>
      <c r="L199" s="1" t="s">
        <v>80</v>
      </c>
      <c r="Q199" s="31">
        <v>5129</v>
      </c>
      <c r="T199" s="1">
        <v>2</v>
      </c>
      <c r="U199" s="28">
        <f t="shared" si="13"/>
        <v>4.0016006402561027E-4</v>
      </c>
      <c r="AB199" s="1">
        <v>5129</v>
      </c>
      <c r="AF199" s="31">
        <v>4998</v>
      </c>
      <c r="AG199" s="28">
        <f t="shared" si="11"/>
        <v>0.97445895886137646</v>
      </c>
      <c r="AI199" s="26">
        <v>35.71</v>
      </c>
      <c r="AL199" s="26">
        <v>178.47858000000002</v>
      </c>
    </row>
    <row r="200" spans="1:38" s="1" customFormat="1">
      <c r="A200" s="1" t="s">
        <v>66</v>
      </c>
      <c r="B200" s="25">
        <v>43026</v>
      </c>
      <c r="C200" s="25">
        <v>43009</v>
      </c>
      <c r="D200" s="25">
        <v>43100</v>
      </c>
      <c r="E200" s="1" t="s">
        <v>67</v>
      </c>
      <c r="F200" s="1" t="s">
        <v>68</v>
      </c>
      <c r="H200" s="1" t="s">
        <v>71</v>
      </c>
      <c r="L200" s="1" t="s">
        <v>80</v>
      </c>
      <c r="Q200" s="31">
        <v>4650</v>
      </c>
      <c r="T200" s="1">
        <v>0</v>
      </c>
      <c r="U200" s="28">
        <f t="shared" si="13"/>
        <v>0</v>
      </c>
      <c r="AB200" s="1">
        <v>4650</v>
      </c>
      <c r="AF200" s="31">
        <v>4570</v>
      </c>
      <c r="AG200" s="28">
        <f t="shared" si="11"/>
        <v>0.98279569892473118</v>
      </c>
      <c r="AI200" s="26">
        <v>35.71</v>
      </c>
      <c r="AL200" s="26">
        <v>163.19470000000001</v>
      </c>
    </row>
    <row r="201" spans="1:38" s="1" customFormat="1">
      <c r="A201" s="1" t="s">
        <v>66</v>
      </c>
      <c r="B201" s="25">
        <v>43027</v>
      </c>
      <c r="C201" s="25">
        <v>43009</v>
      </c>
      <c r="D201" s="25">
        <v>43100</v>
      </c>
      <c r="E201" s="1" t="s">
        <v>67</v>
      </c>
      <c r="F201" s="1" t="s">
        <v>68</v>
      </c>
      <c r="H201" s="1" t="s">
        <v>71</v>
      </c>
      <c r="L201" s="1" t="s">
        <v>80</v>
      </c>
      <c r="Q201" s="31">
        <v>3760</v>
      </c>
      <c r="T201" s="1">
        <v>0</v>
      </c>
      <c r="U201" s="28">
        <f t="shared" si="13"/>
        <v>0</v>
      </c>
      <c r="AB201" s="1">
        <v>3760</v>
      </c>
      <c r="AF201" s="31">
        <v>3680</v>
      </c>
      <c r="AG201" s="28">
        <f t="shared" ref="AG201:AG217" si="14">AF201/Q201</f>
        <v>0.97872340425531912</v>
      </c>
      <c r="AI201" s="26">
        <v>35.71</v>
      </c>
      <c r="AL201" s="26">
        <v>131.4128</v>
      </c>
    </row>
    <row r="202" spans="1:38" s="1" customFormat="1">
      <c r="A202" s="1" t="s">
        <v>66</v>
      </c>
      <c r="B202" s="25">
        <v>43028</v>
      </c>
      <c r="C202" s="25">
        <v>43009</v>
      </c>
      <c r="D202" s="25">
        <v>43100</v>
      </c>
      <c r="E202" s="1" t="s">
        <v>67</v>
      </c>
      <c r="F202" s="1" t="s">
        <v>68</v>
      </c>
      <c r="H202" s="1" t="s">
        <v>71</v>
      </c>
      <c r="L202" s="1" t="s">
        <v>80</v>
      </c>
      <c r="Q202" s="31">
        <v>2902</v>
      </c>
      <c r="T202" s="1">
        <v>2</v>
      </c>
      <c r="U202" s="28">
        <f t="shared" si="13"/>
        <v>7.0571630204657732E-4</v>
      </c>
      <c r="AB202" s="1">
        <v>2902</v>
      </c>
      <c r="AF202" s="31">
        <v>2834</v>
      </c>
      <c r="AG202" s="28">
        <f t="shared" si="14"/>
        <v>0.97656788421778085</v>
      </c>
      <c r="AI202" s="26">
        <v>35.71</v>
      </c>
      <c r="AL202" s="26">
        <v>101.20214</v>
      </c>
    </row>
    <row r="203" spans="1:38" s="1" customFormat="1">
      <c r="A203" s="1" t="s">
        <v>66</v>
      </c>
      <c r="B203" s="25">
        <v>43029</v>
      </c>
      <c r="C203" s="25">
        <v>43009</v>
      </c>
      <c r="D203" s="25">
        <v>43100</v>
      </c>
      <c r="E203" s="1" t="s">
        <v>67</v>
      </c>
      <c r="F203" s="1" t="s">
        <v>68</v>
      </c>
      <c r="H203" s="1" t="s">
        <v>71</v>
      </c>
      <c r="L203" s="1" t="s">
        <v>80</v>
      </c>
      <c r="Q203" s="31">
        <v>3593</v>
      </c>
      <c r="T203" s="1">
        <v>0</v>
      </c>
      <c r="U203" s="28">
        <f t="shared" si="13"/>
        <v>0</v>
      </c>
      <c r="AB203" s="1">
        <v>3593</v>
      </c>
      <c r="AF203" s="31">
        <v>3472</v>
      </c>
      <c r="AG203" s="28">
        <f t="shared" si="14"/>
        <v>0.96632340662399108</v>
      </c>
      <c r="AI203" s="26">
        <v>35.71</v>
      </c>
      <c r="AL203" s="26">
        <v>123.98512000000001</v>
      </c>
    </row>
    <row r="204" spans="1:38" s="1" customFormat="1">
      <c r="A204" s="1" t="s">
        <v>66</v>
      </c>
      <c r="B204" s="25">
        <v>43030</v>
      </c>
      <c r="C204" s="25">
        <v>43009</v>
      </c>
      <c r="D204" s="25">
        <v>43100</v>
      </c>
      <c r="E204" s="1" t="s">
        <v>67</v>
      </c>
      <c r="F204" s="1" t="s">
        <v>68</v>
      </c>
      <c r="H204" s="1" t="s">
        <v>71</v>
      </c>
      <c r="L204" s="1" t="s">
        <v>80</v>
      </c>
      <c r="Q204" s="31">
        <v>3963</v>
      </c>
      <c r="T204" s="1">
        <v>1</v>
      </c>
      <c r="U204" s="28">
        <f t="shared" si="13"/>
        <v>2.563445270443476E-4</v>
      </c>
      <c r="AB204" s="1">
        <v>3963</v>
      </c>
      <c r="AF204" s="31">
        <v>3901</v>
      </c>
      <c r="AG204" s="28">
        <f t="shared" si="14"/>
        <v>0.98435528639919256</v>
      </c>
      <c r="AI204" s="26">
        <v>35.71</v>
      </c>
      <c r="AL204" s="26">
        <v>139.30471</v>
      </c>
    </row>
    <row r="205" spans="1:38" s="1" customFormat="1">
      <c r="A205" s="1" t="s">
        <v>66</v>
      </c>
      <c r="B205" s="25">
        <v>43024</v>
      </c>
      <c r="C205" s="25">
        <v>43009</v>
      </c>
      <c r="D205" s="25">
        <v>43100</v>
      </c>
      <c r="E205" s="1" t="s">
        <v>67</v>
      </c>
      <c r="F205" s="1" t="s">
        <v>68</v>
      </c>
      <c r="H205" s="1" t="s">
        <v>72</v>
      </c>
      <c r="L205" s="1" t="s">
        <v>81</v>
      </c>
      <c r="Q205" s="31">
        <v>4927</v>
      </c>
      <c r="T205" s="1">
        <v>1</v>
      </c>
      <c r="U205" s="28">
        <f t="shared" si="13"/>
        <v>2.0391517128874389E-4</v>
      </c>
      <c r="AB205" s="1">
        <v>4927</v>
      </c>
      <c r="AF205" s="31">
        <v>4904</v>
      </c>
      <c r="AG205" s="28">
        <f t="shared" si="14"/>
        <v>0.99533184493606652</v>
      </c>
      <c r="AI205" s="26">
        <v>35.71</v>
      </c>
      <c r="AL205" s="26">
        <v>175.12183999999999</v>
      </c>
    </row>
    <row r="206" spans="1:38" s="1" customFormat="1">
      <c r="A206" s="1" t="s">
        <v>66</v>
      </c>
      <c r="B206" s="25">
        <v>43025</v>
      </c>
      <c r="C206" s="25">
        <v>43009</v>
      </c>
      <c r="D206" s="25">
        <v>43100</v>
      </c>
      <c r="E206" s="1" t="s">
        <v>67</v>
      </c>
      <c r="F206" s="1" t="s">
        <v>68</v>
      </c>
      <c r="H206" s="1" t="s">
        <v>72</v>
      </c>
      <c r="L206" s="1" t="s">
        <v>81</v>
      </c>
      <c r="Q206" s="31">
        <v>4848</v>
      </c>
      <c r="T206" s="1">
        <v>1</v>
      </c>
      <c r="U206" s="28">
        <f t="shared" si="13"/>
        <v>2.0781379883624273E-4</v>
      </c>
      <c r="AB206" s="1">
        <v>4848</v>
      </c>
      <c r="AF206" s="31">
        <v>4812</v>
      </c>
      <c r="AG206" s="28">
        <f t="shared" si="14"/>
        <v>0.99257425742574257</v>
      </c>
      <c r="AI206" s="26">
        <v>35.71</v>
      </c>
      <c r="AL206" s="26">
        <v>171.83652000000001</v>
      </c>
    </row>
    <row r="207" spans="1:38" s="1" customFormat="1">
      <c r="A207" s="1" t="s">
        <v>66</v>
      </c>
      <c r="B207" s="25">
        <v>43026</v>
      </c>
      <c r="C207" s="25">
        <v>43009</v>
      </c>
      <c r="D207" s="25">
        <v>43100</v>
      </c>
      <c r="E207" s="1" t="s">
        <v>67</v>
      </c>
      <c r="F207" s="1" t="s">
        <v>68</v>
      </c>
      <c r="H207" s="1" t="s">
        <v>72</v>
      </c>
      <c r="L207" s="1" t="s">
        <v>81</v>
      </c>
      <c r="Q207" s="31">
        <v>4564</v>
      </c>
      <c r="T207" s="1">
        <v>0</v>
      </c>
      <c r="U207" s="28">
        <f t="shared" si="13"/>
        <v>0</v>
      </c>
      <c r="AB207" s="1">
        <v>4564</v>
      </c>
      <c r="AF207" s="31">
        <v>4544</v>
      </c>
      <c r="AG207" s="28">
        <f t="shared" si="14"/>
        <v>0.99561787905346188</v>
      </c>
      <c r="AI207" s="26">
        <v>35.71</v>
      </c>
      <c r="AL207" s="26">
        <v>162.26623999999998</v>
      </c>
    </row>
    <row r="208" spans="1:38" s="1" customFormat="1">
      <c r="A208" s="1" t="s">
        <v>66</v>
      </c>
      <c r="B208" s="25">
        <v>43027</v>
      </c>
      <c r="C208" s="25">
        <v>43009</v>
      </c>
      <c r="D208" s="25">
        <v>43100</v>
      </c>
      <c r="E208" s="1" t="s">
        <v>67</v>
      </c>
      <c r="F208" s="1" t="s">
        <v>68</v>
      </c>
      <c r="H208" s="1" t="s">
        <v>72</v>
      </c>
      <c r="L208" s="1" t="s">
        <v>81</v>
      </c>
      <c r="Q208" s="31">
        <v>3587</v>
      </c>
      <c r="T208" s="1">
        <v>1</v>
      </c>
      <c r="U208" s="28">
        <f t="shared" si="13"/>
        <v>2.8129395218002813E-4</v>
      </c>
      <c r="AB208" s="1">
        <v>3587</v>
      </c>
      <c r="AF208" s="31">
        <v>3555</v>
      </c>
      <c r="AG208" s="28">
        <f t="shared" si="14"/>
        <v>0.99107889601338162</v>
      </c>
      <c r="AI208" s="26">
        <v>35.71</v>
      </c>
      <c r="AL208" s="26">
        <v>126.94905</v>
      </c>
    </row>
    <row r="209" spans="1:38" s="1" customFormat="1">
      <c r="A209" s="1" t="s">
        <v>66</v>
      </c>
      <c r="B209" s="25">
        <v>43028</v>
      </c>
      <c r="C209" s="25">
        <v>43009</v>
      </c>
      <c r="D209" s="25">
        <v>43100</v>
      </c>
      <c r="E209" s="1" t="s">
        <v>67</v>
      </c>
      <c r="F209" s="1" t="s">
        <v>68</v>
      </c>
      <c r="H209" s="1" t="s">
        <v>72</v>
      </c>
      <c r="L209" s="1" t="s">
        <v>81</v>
      </c>
      <c r="Q209" s="31">
        <v>2758</v>
      </c>
      <c r="T209" s="1">
        <v>2</v>
      </c>
      <c r="U209" s="28">
        <f t="shared" si="13"/>
        <v>7.2966070777088653E-4</v>
      </c>
      <c r="AB209" s="1">
        <v>2758</v>
      </c>
      <c r="AF209" s="31">
        <v>2741</v>
      </c>
      <c r="AG209" s="28">
        <f t="shared" si="14"/>
        <v>0.99383611312545328</v>
      </c>
      <c r="AI209" s="26">
        <v>35.71</v>
      </c>
      <c r="AL209" s="26">
        <v>97.881110000000007</v>
      </c>
    </row>
    <row r="210" spans="1:38" s="1" customFormat="1">
      <c r="A210" s="1" t="s">
        <v>66</v>
      </c>
      <c r="B210" s="25">
        <v>43029</v>
      </c>
      <c r="C210" s="25">
        <v>43009</v>
      </c>
      <c r="D210" s="25">
        <v>43100</v>
      </c>
      <c r="E210" s="1" t="s">
        <v>67</v>
      </c>
      <c r="F210" s="1" t="s">
        <v>68</v>
      </c>
      <c r="H210" s="1" t="s">
        <v>72</v>
      </c>
      <c r="L210" s="1" t="s">
        <v>81</v>
      </c>
      <c r="Q210" s="31">
        <v>3345</v>
      </c>
      <c r="T210" s="1">
        <v>0</v>
      </c>
      <c r="U210" s="28">
        <f t="shared" si="13"/>
        <v>0</v>
      </c>
      <c r="AB210" s="1">
        <v>3345</v>
      </c>
      <c r="AF210" s="31">
        <v>3317</v>
      </c>
      <c r="AG210" s="28">
        <f t="shared" si="14"/>
        <v>0.99162929745889383</v>
      </c>
      <c r="AI210" s="26">
        <v>35.71</v>
      </c>
      <c r="AL210" s="26">
        <v>118.45007000000001</v>
      </c>
    </row>
    <row r="211" spans="1:38" s="1" customFormat="1">
      <c r="A211" s="1" t="s">
        <v>66</v>
      </c>
      <c r="B211" s="25">
        <v>43030</v>
      </c>
      <c r="C211" s="25">
        <v>43009</v>
      </c>
      <c r="D211" s="25">
        <v>43100</v>
      </c>
      <c r="E211" s="1" t="s">
        <v>67</v>
      </c>
      <c r="F211" s="1" t="s">
        <v>68</v>
      </c>
      <c r="H211" s="1" t="s">
        <v>72</v>
      </c>
      <c r="L211" s="1" t="s">
        <v>81</v>
      </c>
      <c r="Q211" s="31">
        <v>3810</v>
      </c>
      <c r="T211" s="1">
        <v>0</v>
      </c>
      <c r="U211" s="28">
        <f t="shared" si="13"/>
        <v>0</v>
      </c>
      <c r="AB211" s="1">
        <v>3810</v>
      </c>
      <c r="AF211" s="31">
        <v>3794</v>
      </c>
      <c r="AG211" s="28">
        <f t="shared" si="14"/>
        <v>0.9958005249343832</v>
      </c>
      <c r="AI211" s="26">
        <v>35.71</v>
      </c>
      <c r="AL211" s="26">
        <v>135.48373999999998</v>
      </c>
    </row>
    <row r="212" spans="1:38" s="1" customFormat="1">
      <c r="A212" s="1" t="s">
        <v>66</v>
      </c>
      <c r="B212" s="25">
        <v>43024</v>
      </c>
      <c r="C212" s="25">
        <v>43009</v>
      </c>
      <c r="D212" s="25">
        <v>43100</v>
      </c>
      <c r="E212" s="1" t="s">
        <v>67</v>
      </c>
      <c r="F212" s="1" t="s">
        <v>68</v>
      </c>
      <c r="H212" s="1" t="s">
        <v>73</v>
      </c>
      <c r="L212" s="1" t="s">
        <v>82</v>
      </c>
      <c r="Q212" s="31">
        <v>4724</v>
      </c>
      <c r="T212" s="1">
        <v>0</v>
      </c>
      <c r="U212" s="28">
        <f t="shared" si="13"/>
        <v>0</v>
      </c>
      <c r="AB212" s="1">
        <v>4724</v>
      </c>
      <c r="AF212" s="31">
        <v>4693</v>
      </c>
      <c r="AG212" s="28">
        <f t="shared" si="14"/>
        <v>0.99343776460626587</v>
      </c>
      <c r="AI212" s="26">
        <v>35.71</v>
      </c>
      <c r="AL212" s="26">
        <v>167.58703</v>
      </c>
    </row>
    <row r="213" spans="1:38" s="1" customFormat="1">
      <c r="A213" s="1" t="s">
        <v>66</v>
      </c>
      <c r="B213" s="25">
        <v>43025</v>
      </c>
      <c r="C213" s="25">
        <v>43009</v>
      </c>
      <c r="D213" s="25">
        <v>43100</v>
      </c>
      <c r="E213" s="1" t="s">
        <v>67</v>
      </c>
      <c r="F213" s="1" t="s">
        <v>68</v>
      </c>
      <c r="H213" s="1" t="s">
        <v>73</v>
      </c>
      <c r="L213" s="1" t="s">
        <v>82</v>
      </c>
      <c r="Q213" s="31">
        <v>4582</v>
      </c>
      <c r="T213" s="1">
        <v>0</v>
      </c>
      <c r="U213" s="28">
        <f t="shared" si="13"/>
        <v>0</v>
      </c>
      <c r="AB213" s="1">
        <v>4582</v>
      </c>
      <c r="AF213" s="31">
        <v>4558</v>
      </c>
      <c r="AG213" s="28">
        <f t="shared" si="14"/>
        <v>0.99476211261457881</v>
      </c>
      <c r="AI213" s="26">
        <v>35.71</v>
      </c>
      <c r="AL213" s="26">
        <v>162.76617999999999</v>
      </c>
    </row>
    <row r="214" spans="1:38" s="1" customFormat="1">
      <c r="A214" s="1" t="s">
        <v>66</v>
      </c>
      <c r="B214" s="25">
        <v>43026</v>
      </c>
      <c r="C214" s="25">
        <v>43009</v>
      </c>
      <c r="D214" s="25">
        <v>43100</v>
      </c>
      <c r="E214" s="1" t="s">
        <v>67</v>
      </c>
      <c r="F214" s="1" t="s">
        <v>68</v>
      </c>
      <c r="H214" s="1" t="s">
        <v>73</v>
      </c>
      <c r="L214" s="1" t="s">
        <v>82</v>
      </c>
      <c r="Q214" s="31">
        <v>4433</v>
      </c>
      <c r="T214" s="1">
        <v>0</v>
      </c>
      <c r="U214" s="28">
        <f t="shared" si="13"/>
        <v>0</v>
      </c>
      <c r="AB214" s="1">
        <v>4433</v>
      </c>
      <c r="AF214" s="31">
        <v>4410</v>
      </c>
      <c r="AG214" s="28">
        <f t="shared" si="14"/>
        <v>0.99481163997293032</v>
      </c>
      <c r="AI214" s="26">
        <v>35.71</v>
      </c>
      <c r="AL214" s="26">
        <v>157.4811</v>
      </c>
    </row>
    <row r="215" spans="1:38" s="1" customFormat="1">
      <c r="A215" s="1" t="s">
        <v>66</v>
      </c>
      <c r="B215" s="25">
        <v>43027</v>
      </c>
      <c r="C215" s="25">
        <v>43009</v>
      </c>
      <c r="D215" s="25">
        <v>43100</v>
      </c>
      <c r="E215" s="1" t="s">
        <v>67</v>
      </c>
      <c r="F215" s="1" t="s">
        <v>68</v>
      </c>
      <c r="H215" s="1" t="s">
        <v>73</v>
      </c>
      <c r="L215" s="1" t="s">
        <v>82</v>
      </c>
      <c r="Q215" s="31">
        <v>3366</v>
      </c>
      <c r="T215" s="1">
        <v>0</v>
      </c>
      <c r="U215" s="28">
        <f t="shared" si="13"/>
        <v>0</v>
      </c>
      <c r="AB215" s="1">
        <v>3366</v>
      </c>
      <c r="AF215" s="31">
        <v>3349</v>
      </c>
      <c r="AG215" s="28">
        <f t="shared" si="14"/>
        <v>0.99494949494949492</v>
      </c>
      <c r="AI215" s="26">
        <v>35.71</v>
      </c>
      <c r="AL215" s="26">
        <v>119.59279000000001</v>
      </c>
    </row>
    <row r="216" spans="1:38" s="1" customFormat="1">
      <c r="A216" s="1" t="s">
        <v>66</v>
      </c>
      <c r="B216" s="25">
        <v>43028</v>
      </c>
      <c r="C216" s="25">
        <v>43009</v>
      </c>
      <c r="D216" s="25">
        <v>43100</v>
      </c>
      <c r="E216" s="1" t="s">
        <v>67</v>
      </c>
      <c r="F216" s="1" t="s">
        <v>68</v>
      </c>
      <c r="H216" s="1" t="s">
        <v>73</v>
      </c>
      <c r="L216" s="1" t="s">
        <v>82</v>
      </c>
      <c r="Q216" s="31">
        <v>2613</v>
      </c>
      <c r="T216" s="1">
        <v>1</v>
      </c>
      <c r="U216" s="28">
        <f t="shared" si="13"/>
        <v>3.8535645472061658E-4</v>
      </c>
      <c r="AB216" s="1">
        <v>2613</v>
      </c>
      <c r="AF216" s="31">
        <v>2595</v>
      </c>
      <c r="AG216" s="28">
        <f t="shared" si="14"/>
        <v>0.99311136624569463</v>
      </c>
      <c r="AI216" s="26">
        <v>35.71</v>
      </c>
      <c r="AL216" s="26">
        <v>92.667450000000002</v>
      </c>
    </row>
    <row r="217" spans="1:38" s="1" customFormat="1">
      <c r="A217" s="1" t="s">
        <v>66</v>
      </c>
      <c r="B217" s="25">
        <v>43029</v>
      </c>
      <c r="C217" s="25">
        <v>43009</v>
      </c>
      <c r="D217" s="25">
        <v>43100</v>
      </c>
      <c r="E217" s="1" t="s">
        <v>67</v>
      </c>
      <c r="F217" s="1" t="s">
        <v>68</v>
      </c>
      <c r="H217" s="1" t="s">
        <v>73</v>
      </c>
      <c r="L217" s="1" t="s">
        <v>82</v>
      </c>
      <c r="Q217" s="31">
        <v>3137</v>
      </c>
      <c r="T217" s="1">
        <v>0</v>
      </c>
      <c r="U217" s="28">
        <f t="shared" si="13"/>
        <v>0</v>
      </c>
      <c r="AB217" s="1">
        <v>3137</v>
      </c>
      <c r="AF217" s="31">
        <v>3113</v>
      </c>
      <c r="AG217" s="28">
        <f t="shared" si="14"/>
        <v>0.992349378386994</v>
      </c>
      <c r="AI217" s="26">
        <v>35.71</v>
      </c>
      <c r="AL217" s="26">
        <v>111.16522999999999</v>
      </c>
    </row>
    <row r="218" spans="1:38" s="1" customFormat="1">
      <c r="A218" s="1" t="s">
        <v>66</v>
      </c>
      <c r="B218" s="25">
        <v>43030</v>
      </c>
      <c r="C218" s="25">
        <v>43009</v>
      </c>
      <c r="D218" s="25">
        <v>43100</v>
      </c>
      <c r="E218" s="1" t="s">
        <v>67</v>
      </c>
      <c r="F218" s="1" t="s">
        <v>68</v>
      </c>
      <c r="H218" s="1" t="s">
        <v>73</v>
      </c>
      <c r="L218" s="1" t="s">
        <v>82</v>
      </c>
      <c r="Q218" s="31">
        <v>3642</v>
      </c>
      <c r="T218" s="1">
        <v>0</v>
      </c>
      <c r="U218" s="28">
        <f t="shared" si="13"/>
        <v>0</v>
      </c>
      <c r="AB218" s="1">
        <v>3642</v>
      </c>
      <c r="AF218" s="31">
        <v>3622</v>
      </c>
      <c r="AG218" s="28">
        <f>AF218/Q218</f>
        <v>0.99450851180669964</v>
      </c>
      <c r="AI218" s="26">
        <v>35.71</v>
      </c>
      <c r="AL218" s="26">
        <v>129.34162000000001</v>
      </c>
    </row>
    <row r="219" spans="1:38" s="1" customFormat="1">
      <c r="A219" s="1" t="s">
        <v>66</v>
      </c>
      <c r="B219" s="25">
        <v>43024</v>
      </c>
      <c r="C219" s="25">
        <v>43009</v>
      </c>
      <c r="D219" s="25">
        <v>43100</v>
      </c>
      <c r="E219" s="1" t="s">
        <v>67</v>
      </c>
      <c r="F219" s="1" t="s">
        <v>68</v>
      </c>
      <c r="H219" s="1" t="s">
        <v>74</v>
      </c>
      <c r="L219" s="1" t="s">
        <v>83</v>
      </c>
      <c r="Q219" s="31"/>
      <c r="T219" s="1">
        <v>14</v>
      </c>
      <c r="U219" s="28">
        <f t="shared" si="13"/>
        <v>5.4779512462339083E-4</v>
      </c>
      <c r="AF219" s="31">
        <v>25557</v>
      </c>
      <c r="AG219" s="28"/>
      <c r="AI219" s="26">
        <v>6.17</v>
      </c>
      <c r="AL219" s="26">
        <v>157.68669</v>
      </c>
    </row>
    <row r="220" spans="1:38" s="1" customFormat="1">
      <c r="A220" s="1" t="s">
        <v>66</v>
      </c>
      <c r="B220" s="25">
        <v>43025</v>
      </c>
      <c r="C220" s="25">
        <v>43009</v>
      </c>
      <c r="D220" s="25">
        <v>43100</v>
      </c>
      <c r="E220" s="1" t="s">
        <v>67</v>
      </c>
      <c r="F220" s="1" t="s">
        <v>68</v>
      </c>
      <c r="H220" s="1" t="s">
        <v>74</v>
      </c>
      <c r="L220" s="1" t="s">
        <v>83</v>
      </c>
      <c r="Q220" s="31"/>
      <c r="T220" s="1">
        <v>7</v>
      </c>
      <c r="U220" s="28">
        <f t="shared" si="13"/>
        <v>3.5809289952936361E-4</v>
      </c>
      <c r="AF220" s="31">
        <v>19548</v>
      </c>
      <c r="AG220" s="28"/>
      <c r="AI220" s="26">
        <v>6.17</v>
      </c>
      <c r="AL220" s="26">
        <v>120.61116</v>
      </c>
    </row>
    <row r="221" spans="1:38" s="1" customFormat="1">
      <c r="A221" s="1" t="s">
        <v>66</v>
      </c>
      <c r="B221" s="25">
        <v>43026</v>
      </c>
      <c r="C221" s="25">
        <v>43009</v>
      </c>
      <c r="D221" s="25">
        <v>43100</v>
      </c>
      <c r="E221" s="1" t="s">
        <v>67</v>
      </c>
      <c r="F221" s="1" t="s">
        <v>68</v>
      </c>
      <c r="H221" s="1" t="s">
        <v>74</v>
      </c>
      <c r="L221" s="1" t="s">
        <v>83</v>
      </c>
      <c r="Q221" s="31"/>
      <c r="T221" s="1">
        <v>6</v>
      </c>
      <c r="U221" s="28">
        <f t="shared" si="13"/>
        <v>2.5440976933514245E-4</v>
      </c>
      <c r="AF221" s="31">
        <v>23584</v>
      </c>
      <c r="AG221" s="28"/>
      <c r="AI221" s="26">
        <v>6.17</v>
      </c>
      <c r="AL221" s="26">
        <v>145.51328000000001</v>
      </c>
    </row>
    <row r="222" spans="1:38" s="1" customFormat="1">
      <c r="A222" s="1" t="s">
        <v>66</v>
      </c>
      <c r="B222" s="25">
        <v>43027</v>
      </c>
      <c r="C222" s="25">
        <v>43009</v>
      </c>
      <c r="D222" s="25">
        <v>43100</v>
      </c>
      <c r="E222" s="1" t="s">
        <v>67</v>
      </c>
      <c r="F222" s="1" t="s">
        <v>68</v>
      </c>
      <c r="H222" s="1" t="s">
        <v>74</v>
      </c>
      <c r="L222" s="1" t="s">
        <v>83</v>
      </c>
      <c r="Q222" s="31"/>
      <c r="T222" s="1">
        <v>13</v>
      </c>
      <c r="U222" s="28">
        <f t="shared" si="13"/>
        <v>1.1888431641518061E-3</v>
      </c>
      <c r="AF222" s="31">
        <v>10935</v>
      </c>
      <c r="AG222" s="28"/>
      <c r="AI222" s="26">
        <v>6.17</v>
      </c>
      <c r="AL222" s="26">
        <v>67.468949999999992</v>
      </c>
    </row>
    <row r="223" spans="1:38" s="1" customFormat="1">
      <c r="A223" s="1" t="s">
        <v>66</v>
      </c>
      <c r="B223" s="25">
        <v>43028</v>
      </c>
      <c r="C223" s="25">
        <v>43009</v>
      </c>
      <c r="D223" s="25">
        <v>43100</v>
      </c>
      <c r="E223" s="1" t="s">
        <v>67</v>
      </c>
      <c r="F223" s="1" t="s">
        <v>68</v>
      </c>
      <c r="H223" s="1" t="s">
        <v>74</v>
      </c>
      <c r="L223" s="1" t="s">
        <v>83</v>
      </c>
      <c r="Q223" s="31"/>
      <c r="T223" s="1">
        <v>4</v>
      </c>
      <c r="U223" s="28">
        <f t="shared" si="13"/>
        <v>3.4132605171089683E-4</v>
      </c>
      <c r="AF223" s="31">
        <v>11719</v>
      </c>
      <c r="AG223" s="28"/>
      <c r="AI223" s="26">
        <v>6.17</v>
      </c>
      <c r="AL223" s="26">
        <v>72.306229999999999</v>
      </c>
    </row>
    <row r="224" spans="1:38" s="1" customFormat="1">
      <c r="A224" s="1" t="s">
        <v>66</v>
      </c>
      <c r="B224" s="25">
        <v>43029</v>
      </c>
      <c r="C224" s="25">
        <v>43009</v>
      </c>
      <c r="D224" s="25">
        <v>43100</v>
      </c>
      <c r="E224" s="1" t="s">
        <v>67</v>
      </c>
      <c r="F224" s="1" t="s">
        <v>68</v>
      </c>
      <c r="H224" s="1" t="s">
        <v>74</v>
      </c>
      <c r="L224" s="1" t="s">
        <v>83</v>
      </c>
      <c r="Q224" s="31"/>
      <c r="T224" s="1">
        <v>12</v>
      </c>
      <c r="U224" s="28">
        <f t="shared" si="13"/>
        <v>9.2857695581521319E-4</v>
      </c>
      <c r="AF224" s="31">
        <v>12923</v>
      </c>
      <c r="AG224" s="28"/>
      <c r="AI224" s="26">
        <v>6.17</v>
      </c>
      <c r="AL224" s="26">
        <v>79.734909999999999</v>
      </c>
    </row>
    <row r="225" spans="1:38" s="1" customFormat="1">
      <c r="A225" s="1" t="s">
        <v>66</v>
      </c>
      <c r="B225" s="25">
        <v>43030</v>
      </c>
      <c r="C225" s="25">
        <v>43009</v>
      </c>
      <c r="D225" s="25">
        <v>43100</v>
      </c>
      <c r="E225" s="1" t="s">
        <v>67</v>
      </c>
      <c r="F225" s="1" t="s">
        <v>68</v>
      </c>
      <c r="H225" s="1" t="s">
        <v>74</v>
      </c>
      <c r="L225" s="1" t="s">
        <v>83</v>
      </c>
      <c r="Q225" s="31"/>
      <c r="T225" s="1">
        <v>9</v>
      </c>
      <c r="U225" s="28">
        <f t="shared" si="13"/>
        <v>5.7699705090396203E-4</v>
      </c>
      <c r="AF225" s="31">
        <v>15598</v>
      </c>
      <c r="AG225" s="28"/>
      <c r="AI225" s="26">
        <v>6.17</v>
      </c>
      <c r="AL225" s="26">
        <v>96.239660000000001</v>
      </c>
    </row>
    <row r="226" spans="1:38" s="1" customFormat="1">
      <c r="A226" s="1" t="s">
        <v>66</v>
      </c>
      <c r="B226" s="25">
        <v>43024</v>
      </c>
      <c r="C226" s="25">
        <v>43009</v>
      </c>
      <c r="D226" s="25">
        <v>43100</v>
      </c>
      <c r="E226" s="1" t="s">
        <v>67</v>
      </c>
      <c r="F226" s="1" t="s">
        <v>68</v>
      </c>
      <c r="H226" s="1" t="s">
        <v>75</v>
      </c>
      <c r="L226" s="1" t="s">
        <v>84</v>
      </c>
      <c r="Q226" s="31"/>
      <c r="T226" s="1">
        <v>13</v>
      </c>
      <c r="U226" s="28">
        <f t="shared" si="13"/>
        <v>5.5691213640063407E-4</v>
      </c>
      <c r="AF226" s="31">
        <v>23343</v>
      </c>
      <c r="AG226" s="28"/>
      <c r="AI226" s="26">
        <v>7.4</v>
      </c>
      <c r="AL226" s="26">
        <v>172.73820000000001</v>
      </c>
    </row>
    <row r="227" spans="1:38" s="1" customFormat="1">
      <c r="A227" s="1" t="s">
        <v>66</v>
      </c>
      <c r="B227" s="25">
        <v>43025</v>
      </c>
      <c r="C227" s="25">
        <v>43009</v>
      </c>
      <c r="D227" s="25">
        <v>43100</v>
      </c>
      <c r="E227" s="1" t="s">
        <v>67</v>
      </c>
      <c r="F227" s="1" t="s">
        <v>68</v>
      </c>
      <c r="H227" s="1" t="s">
        <v>75</v>
      </c>
      <c r="L227" s="1" t="s">
        <v>84</v>
      </c>
      <c r="Q227" s="31"/>
      <c r="T227" s="1">
        <v>11</v>
      </c>
      <c r="U227" s="28">
        <f t="shared" si="13"/>
        <v>4.1717233009708736E-4</v>
      </c>
      <c r="AF227" s="31">
        <v>26368</v>
      </c>
      <c r="AG227" s="28"/>
      <c r="AI227" s="26">
        <v>7.4</v>
      </c>
      <c r="AL227" s="26">
        <v>195.12320000000003</v>
      </c>
    </row>
    <row r="228" spans="1:38" s="1" customFormat="1">
      <c r="A228" s="1" t="s">
        <v>66</v>
      </c>
      <c r="B228" s="25">
        <v>43026</v>
      </c>
      <c r="C228" s="25">
        <v>43009</v>
      </c>
      <c r="D228" s="25">
        <v>43100</v>
      </c>
      <c r="E228" s="1" t="s">
        <v>67</v>
      </c>
      <c r="F228" s="1" t="s">
        <v>68</v>
      </c>
      <c r="H228" s="1" t="s">
        <v>75</v>
      </c>
      <c r="L228" s="1" t="s">
        <v>84</v>
      </c>
      <c r="Q228" s="31"/>
      <c r="T228" s="1">
        <v>10</v>
      </c>
      <c r="U228" s="28">
        <f t="shared" si="13"/>
        <v>3.8714672861014324E-4</v>
      </c>
      <c r="AF228" s="31">
        <v>25830</v>
      </c>
      <c r="AG228" s="28"/>
      <c r="AI228" s="26">
        <v>7.4</v>
      </c>
      <c r="AL228" s="26">
        <v>191.142</v>
      </c>
    </row>
    <row r="229" spans="1:38" s="1" customFormat="1">
      <c r="A229" s="1" t="s">
        <v>66</v>
      </c>
      <c r="B229" s="25">
        <v>43027</v>
      </c>
      <c r="C229" s="25">
        <v>43009</v>
      </c>
      <c r="D229" s="25">
        <v>43100</v>
      </c>
      <c r="E229" s="1" t="s">
        <v>67</v>
      </c>
      <c r="F229" s="1" t="s">
        <v>68</v>
      </c>
      <c r="H229" s="1" t="s">
        <v>75</v>
      </c>
      <c r="L229" s="1" t="s">
        <v>84</v>
      </c>
      <c r="Q229" s="31"/>
      <c r="T229" s="1">
        <v>19</v>
      </c>
      <c r="U229" s="28">
        <f t="shared" si="13"/>
        <v>1.2676808113157192E-3</v>
      </c>
      <c r="AF229" s="31">
        <v>14988</v>
      </c>
      <c r="AG229" s="28"/>
      <c r="AI229" s="26">
        <v>7.4</v>
      </c>
      <c r="AL229" s="26">
        <v>110.91120000000001</v>
      </c>
    </row>
    <row r="230" spans="1:38" s="1" customFormat="1">
      <c r="A230" s="1" t="s">
        <v>66</v>
      </c>
      <c r="B230" s="25">
        <v>43028</v>
      </c>
      <c r="C230" s="25">
        <v>43009</v>
      </c>
      <c r="D230" s="25">
        <v>43100</v>
      </c>
      <c r="E230" s="1" t="s">
        <v>67</v>
      </c>
      <c r="F230" s="1" t="s">
        <v>68</v>
      </c>
      <c r="H230" s="1" t="s">
        <v>75</v>
      </c>
      <c r="L230" s="1" t="s">
        <v>84</v>
      </c>
      <c r="Q230" s="31"/>
      <c r="T230" s="1">
        <v>15</v>
      </c>
      <c r="U230" s="28">
        <f t="shared" si="13"/>
        <v>1.0916236081798996E-3</v>
      </c>
      <c r="AF230" s="31">
        <v>13741</v>
      </c>
      <c r="AG230" s="28"/>
      <c r="AI230" s="26">
        <v>7.4</v>
      </c>
      <c r="AL230" s="26">
        <v>101.68340000000001</v>
      </c>
    </row>
    <row r="231" spans="1:38" s="1" customFormat="1">
      <c r="A231" s="1" t="s">
        <v>66</v>
      </c>
      <c r="B231" s="25">
        <v>43029</v>
      </c>
      <c r="C231" s="25">
        <v>43009</v>
      </c>
      <c r="D231" s="25">
        <v>43100</v>
      </c>
      <c r="E231" s="1" t="s">
        <v>67</v>
      </c>
      <c r="F231" s="1" t="s">
        <v>68</v>
      </c>
      <c r="H231" s="1" t="s">
        <v>75</v>
      </c>
      <c r="L231" s="1" t="s">
        <v>84</v>
      </c>
      <c r="Q231" s="31"/>
      <c r="T231" s="1">
        <v>15</v>
      </c>
      <c r="U231" s="28">
        <f t="shared" si="13"/>
        <v>7.6014797547255871E-4</v>
      </c>
      <c r="AF231" s="31">
        <v>19733</v>
      </c>
      <c r="AG231" s="28"/>
      <c r="AI231" s="26">
        <v>7.4</v>
      </c>
      <c r="AL231" s="26">
        <v>146.02420000000001</v>
      </c>
    </row>
    <row r="232" spans="1:38" s="1" customFormat="1">
      <c r="A232" s="1" t="s">
        <v>66</v>
      </c>
      <c r="B232" s="25">
        <v>43030</v>
      </c>
      <c r="C232" s="25">
        <v>43009</v>
      </c>
      <c r="D232" s="25">
        <v>43100</v>
      </c>
      <c r="E232" s="1" t="s">
        <v>67</v>
      </c>
      <c r="F232" s="1" t="s">
        <v>68</v>
      </c>
      <c r="H232" s="1" t="s">
        <v>75</v>
      </c>
      <c r="L232" s="1" t="s">
        <v>84</v>
      </c>
      <c r="Q232" s="31"/>
      <c r="T232" s="1">
        <v>5</v>
      </c>
      <c r="U232" s="28">
        <f t="shared" si="13"/>
        <v>3.8057543005023595E-4</v>
      </c>
      <c r="AF232" s="31">
        <v>13138</v>
      </c>
      <c r="AG232" s="28"/>
      <c r="AI232" s="26">
        <v>7.4</v>
      </c>
      <c r="AL232" s="26">
        <v>97.22120000000001</v>
      </c>
    </row>
    <row r="233" spans="1:38" s="1" customFormat="1">
      <c r="A233" s="1" t="s">
        <v>66</v>
      </c>
      <c r="B233" s="25">
        <v>43024</v>
      </c>
      <c r="C233" s="25">
        <v>43009</v>
      </c>
      <c r="D233" s="25">
        <v>43100</v>
      </c>
      <c r="E233" s="1" t="s">
        <v>67</v>
      </c>
      <c r="F233" s="1" t="s">
        <v>68</v>
      </c>
      <c r="H233" s="1" t="s">
        <v>75</v>
      </c>
      <c r="L233" s="1" t="s">
        <v>85</v>
      </c>
      <c r="Q233" s="31"/>
      <c r="T233" s="1">
        <v>3</v>
      </c>
      <c r="U233" s="28">
        <f t="shared" si="13"/>
        <v>4.4742729306487697E-4</v>
      </c>
      <c r="AF233" s="31">
        <v>6705</v>
      </c>
      <c r="AG233" s="28"/>
      <c r="AI233" s="26">
        <v>8.14</v>
      </c>
      <c r="AL233" s="26">
        <v>54.578700000000005</v>
      </c>
    </row>
    <row r="234" spans="1:38" s="1" customFormat="1">
      <c r="A234" s="1" t="s">
        <v>66</v>
      </c>
      <c r="B234" s="25">
        <v>43025</v>
      </c>
      <c r="C234" s="25">
        <v>43009</v>
      </c>
      <c r="D234" s="25">
        <v>43100</v>
      </c>
      <c r="E234" s="1" t="s">
        <v>67</v>
      </c>
      <c r="F234" s="1" t="s">
        <v>68</v>
      </c>
      <c r="H234" s="1" t="s">
        <v>75</v>
      </c>
      <c r="L234" s="1" t="s">
        <v>85</v>
      </c>
      <c r="Q234" s="31"/>
      <c r="T234" s="1">
        <v>0</v>
      </c>
      <c r="U234" s="28">
        <f t="shared" si="13"/>
        <v>0</v>
      </c>
      <c r="AF234" s="31">
        <v>5658</v>
      </c>
      <c r="AG234" s="28"/>
      <c r="AI234" s="26">
        <v>8.14</v>
      </c>
      <c r="AL234" s="26">
        <v>46.05612</v>
      </c>
    </row>
    <row r="235" spans="1:38" s="1" customFormat="1">
      <c r="A235" s="1" t="s">
        <v>66</v>
      </c>
      <c r="B235" s="25">
        <v>43026</v>
      </c>
      <c r="C235" s="25">
        <v>43009</v>
      </c>
      <c r="D235" s="25">
        <v>43100</v>
      </c>
      <c r="E235" s="1" t="s">
        <v>67</v>
      </c>
      <c r="F235" s="1" t="s">
        <v>68</v>
      </c>
      <c r="H235" s="1" t="s">
        <v>75</v>
      </c>
      <c r="L235" s="1" t="s">
        <v>85</v>
      </c>
      <c r="Q235" s="31"/>
      <c r="T235" s="1">
        <v>0</v>
      </c>
      <c r="U235" s="28">
        <f t="shared" si="13"/>
        <v>0</v>
      </c>
      <c r="AF235" s="31">
        <v>5689</v>
      </c>
      <c r="AG235" s="28"/>
      <c r="AI235" s="26">
        <v>8.14</v>
      </c>
      <c r="AL235" s="26">
        <v>46.308460000000004</v>
      </c>
    </row>
    <row r="236" spans="1:38" s="1" customFormat="1">
      <c r="A236" s="1" t="s">
        <v>66</v>
      </c>
      <c r="B236" s="25">
        <v>43027</v>
      </c>
      <c r="C236" s="25">
        <v>43009</v>
      </c>
      <c r="D236" s="25">
        <v>43100</v>
      </c>
      <c r="E236" s="1" t="s">
        <v>67</v>
      </c>
      <c r="F236" s="1" t="s">
        <v>68</v>
      </c>
      <c r="H236" s="1" t="s">
        <v>75</v>
      </c>
      <c r="L236" s="1" t="s">
        <v>85</v>
      </c>
      <c r="Q236" s="31"/>
      <c r="T236" s="1">
        <v>3</v>
      </c>
      <c r="U236" s="28">
        <f t="shared" si="13"/>
        <v>7.2621641249092229E-4</v>
      </c>
      <c r="AF236" s="31">
        <v>4131</v>
      </c>
      <c r="AG236" s="28"/>
      <c r="AI236" s="26">
        <v>8.14</v>
      </c>
      <c r="AL236" s="26">
        <v>33.626340000000006</v>
      </c>
    </row>
    <row r="237" spans="1:38" s="1" customFormat="1">
      <c r="A237" s="1" t="s">
        <v>66</v>
      </c>
      <c r="B237" s="25">
        <v>43028</v>
      </c>
      <c r="C237" s="25">
        <v>43009</v>
      </c>
      <c r="D237" s="25">
        <v>43100</v>
      </c>
      <c r="E237" s="1" t="s">
        <v>67</v>
      </c>
      <c r="F237" s="1" t="s">
        <v>68</v>
      </c>
      <c r="H237" s="1" t="s">
        <v>75</v>
      </c>
      <c r="L237" s="1" t="s">
        <v>85</v>
      </c>
      <c r="Q237" s="31"/>
      <c r="T237" s="1">
        <v>0</v>
      </c>
      <c r="U237" s="28">
        <f t="shared" si="13"/>
        <v>0</v>
      </c>
      <c r="AF237" s="31">
        <v>3131</v>
      </c>
      <c r="AG237" s="28"/>
      <c r="AI237" s="26">
        <v>8.14</v>
      </c>
      <c r="AL237" s="26">
        <v>25.486339999999998</v>
      </c>
    </row>
    <row r="238" spans="1:38" s="1" customFormat="1">
      <c r="A238" s="1" t="s">
        <v>66</v>
      </c>
      <c r="B238" s="25">
        <v>43029</v>
      </c>
      <c r="C238" s="25">
        <v>43009</v>
      </c>
      <c r="D238" s="25">
        <v>43100</v>
      </c>
      <c r="E238" s="1" t="s">
        <v>67</v>
      </c>
      <c r="F238" s="1" t="s">
        <v>68</v>
      </c>
      <c r="H238" s="1" t="s">
        <v>75</v>
      </c>
      <c r="L238" s="1" t="s">
        <v>85</v>
      </c>
      <c r="Q238" s="31"/>
      <c r="T238" s="1">
        <v>0</v>
      </c>
      <c r="U238" s="28">
        <f t="shared" si="13"/>
        <v>0</v>
      </c>
      <c r="AF238" s="31">
        <v>3812</v>
      </c>
      <c r="AG238" s="28"/>
      <c r="AI238" s="26">
        <v>8.14</v>
      </c>
      <c r="AL238" s="26">
        <v>31.029680000000003</v>
      </c>
    </row>
    <row r="239" spans="1:38" s="1" customFormat="1">
      <c r="A239" s="1" t="s">
        <v>66</v>
      </c>
      <c r="B239" s="25">
        <v>43030</v>
      </c>
      <c r="C239" s="25">
        <v>43009</v>
      </c>
      <c r="D239" s="25">
        <v>43100</v>
      </c>
      <c r="E239" s="1" t="s">
        <v>67</v>
      </c>
      <c r="F239" s="1" t="s">
        <v>68</v>
      </c>
      <c r="H239" s="1" t="s">
        <v>75</v>
      </c>
      <c r="L239" s="1" t="s">
        <v>85</v>
      </c>
      <c r="Q239" s="31"/>
      <c r="T239" s="1">
        <v>1</v>
      </c>
      <c r="U239" s="28">
        <f>T239/AF239</f>
        <v>2.3640661938534278E-4</v>
      </c>
      <c r="AF239" s="31">
        <v>4230</v>
      </c>
      <c r="AG239" s="28"/>
      <c r="AI239" s="26">
        <v>8.14</v>
      </c>
      <c r="AL239" s="26">
        <v>34.432200000000002</v>
      </c>
    </row>
    <row r="240" spans="1:38">
      <c r="A240" s="37" t="s">
        <v>66</v>
      </c>
      <c r="B240" s="38">
        <v>43031</v>
      </c>
      <c r="C240" s="38">
        <v>43009</v>
      </c>
      <c r="D240" s="38">
        <v>43100</v>
      </c>
      <c r="E240" s="37" t="s">
        <v>67</v>
      </c>
      <c r="F240" s="37" t="s">
        <v>68</v>
      </c>
      <c r="H240" s="37" t="s">
        <v>74</v>
      </c>
      <c r="L240" s="37" t="s">
        <v>83</v>
      </c>
      <c r="T240" s="37">
        <v>16</v>
      </c>
      <c r="U240" s="40">
        <f t="shared" ref="U240:U303" si="15">T240/AF240</f>
        <v>7.2329460693458709E-4</v>
      </c>
      <c r="AF240" s="39">
        <v>22121</v>
      </c>
      <c r="AI240" s="41">
        <v>6.17</v>
      </c>
      <c r="AL240" s="41">
        <v>136.48657</v>
      </c>
    </row>
    <row r="241" spans="1:38" s="1" customFormat="1">
      <c r="A241" s="1" t="s">
        <v>66</v>
      </c>
      <c r="B241" s="25">
        <v>43032</v>
      </c>
      <c r="C241" s="25">
        <v>43009</v>
      </c>
      <c r="D241" s="25">
        <v>43100</v>
      </c>
      <c r="E241" s="1" t="s">
        <v>67</v>
      </c>
      <c r="F241" s="1" t="s">
        <v>68</v>
      </c>
      <c r="H241" s="37" t="s">
        <v>74</v>
      </c>
      <c r="L241" s="37" t="s">
        <v>83</v>
      </c>
      <c r="Q241" s="31"/>
      <c r="T241" s="1">
        <v>9</v>
      </c>
      <c r="U241" s="28">
        <f t="shared" si="15"/>
        <v>3.5982728290420598E-4</v>
      </c>
      <c r="AF241" s="31">
        <v>25012</v>
      </c>
      <c r="AG241" s="28"/>
      <c r="AI241" s="26">
        <v>6.17</v>
      </c>
      <c r="AL241" s="26">
        <v>154.32404</v>
      </c>
    </row>
    <row r="242" spans="1:38" s="1" customFormat="1">
      <c r="A242" s="1" t="s">
        <v>66</v>
      </c>
      <c r="B242" s="25">
        <v>43033</v>
      </c>
      <c r="C242" s="25">
        <v>43009</v>
      </c>
      <c r="D242" s="25">
        <v>43100</v>
      </c>
      <c r="E242" s="1" t="s">
        <v>67</v>
      </c>
      <c r="F242" s="1" t="s">
        <v>68</v>
      </c>
      <c r="H242" s="37" t="s">
        <v>74</v>
      </c>
      <c r="L242" s="37" t="s">
        <v>83</v>
      </c>
      <c r="Q242" s="31"/>
      <c r="T242" s="1">
        <v>23</v>
      </c>
      <c r="U242" s="28">
        <f t="shared" si="15"/>
        <v>5.6590310754619491E-4</v>
      </c>
      <c r="AF242" s="31">
        <v>40643</v>
      </c>
      <c r="AG242" s="28"/>
      <c r="AI242" s="26">
        <v>6.17</v>
      </c>
      <c r="AL242" s="26">
        <v>250.76731000000001</v>
      </c>
    </row>
    <row r="243" spans="1:38" s="1" customFormat="1">
      <c r="A243" s="1" t="s">
        <v>66</v>
      </c>
      <c r="B243" s="25">
        <v>43034</v>
      </c>
      <c r="C243" s="25">
        <v>43009</v>
      </c>
      <c r="D243" s="25">
        <v>43100</v>
      </c>
      <c r="E243" s="1" t="s">
        <v>67</v>
      </c>
      <c r="F243" s="1" t="s">
        <v>68</v>
      </c>
      <c r="H243" s="37" t="s">
        <v>74</v>
      </c>
      <c r="L243" s="37" t="s">
        <v>83</v>
      </c>
      <c r="Q243" s="31"/>
      <c r="T243" s="1">
        <v>10</v>
      </c>
      <c r="U243" s="28">
        <f t="shared" si="15"/>
        <v>3.6619305697963966E-4</v>
      </c>
      <c r="AF243" s="31">
        <v>27308</v>
      </c>
      <c r="AG243" s="28"/>
      <c r="AI243" s="26">
        <v>6.17</v>
      </c>
      <c r="AL243" s="26">
        <v>168.49035999999998</v>
      </c>
    </row>
    <row r="244" spans="1:38" s="1" customFormat="1">
      <c r="A244" s="1" t="s">
        <v>66</v>
      </c>
      <c r="B244" s="25">
        <v>43035</v>
      </c>
      <c r="C244" s="25">
        <v>43009</v>
      </c>
      <c r="D244" s="25">
        <v>43100</v>
      </c>
      <c r="E244" s="1" t="s">
        <v>67</v>
      </c>
      <c r="F244" s="1" t="s">
        <v>68</v>
      </c>
      <c r="H244" s="37" t="s">
        <v>74</v>
      </c>
      <c r="L244" s="37" t="s">
        <v>83</v>
      </c>
      <c r="Q244" s="31"/>
      <c r="T244" s="1">
        <v>10</v>
      </c>
      <c r="U244" s="28">
        <f t="shared" si="15"/>
        <v>8.9661974356675339E-4</v>
      </c>
      <c r="AF244" s="31">
        <v>11153</v>
      </c>
      <c r="AG244" s="28"/>
      <c r="AI244" s="26">
        <v>6.17</v>
      </c>
      <c r="AL244" s="26">
        <v>68.814009999999996</v>
      </c>
    </row>
    <row r="245" spans="1:38" s="1" customFormat="1">
      <c r="A245" s="1" t="s">
        <v>66</v>
      </c>
      <c r="B245" s="25">
        <v>43036</v>
      </c>
      <c r="C245" s="25">
        <v>43009</v>
      </c>
      <c r="D245" s="25">
        <v>43100</v>
      </c>
      <c r="E245" s="1" t="s">
        <v>67</v>
      </c>
      <c r="F245" s="1" t="s">
        <v>68</v>
      </c>
      <c r="H245" s="37" t="s">
        <v>74</v>
      </c>
      <c r="L245" s="37" t="s">
        <v>83</v>
      </c>
      <c r="Q245" s="31"/>
      <c r="T245" s="1">
        <v>12</v>
      </c>
      <c r="U245" s="28">
        <f t="shared" si="15"/>
        <v>9.6587250482936256E-4</v>
      </c>
      <c r="AF245" s="31">
        <v>12424</v>
      </c>
      <c r="AG245" s="28"/>
      <c r="AI245" s="26">
        <v>6.17</v>
      </c>
      <c r="AL245" s="26">
        <v>76.656080000000003</v>
      </c>
    </row>
    <row r="246" spans="1:38" s="1" customFormat="1">
      <c r="A246" s="1" t="s">
        <v>66</v>
      </c>
      <c r="B246" s="25">
        <v>43031</v>
      </c>
      <c r="C246" s="25">
        <v>43009</v>
      </c>
      <c r="D246" s="25">
        <v>43100</v>
      </c>
      <c r="E246" s="1" t="s">
        <v>67</v>
      </c>
      <c r="F246" s="1" t="s">
        <v>68</v>
      </c>
      <c r="H246" s="1" t="s">
        <v>75</v>
      </c>
      <c r="L246" s="1" t="s">
        <v>84</v>
      </c>
      <c r="Q246" s="31"/>
      <c r="T246" s="1">
        <v>8</v>
      </c>
      <c r="U246" s="28">
        <f t="shared" si="15"/>
        <v>4.3163914967087513E-4</v>
      </c>
      <c r="AF246" s="31">
        <v>18534</v>
      </c>
      <c r="AG246" s="28"/>
      <c r="AI246" s="26">
        <v>7.4</v>
      </c>
      <c r="AL246" s="26">
        <v>137.1516</v>
      </c>
    </row>
    <row r="247" spans="1:38" s="1" customFormat="1">
      <c r="A247" s="1" t="s">
        <v>66</v>
      </c>
      <c r="B247" s="25">
        <v>43032</v>
      </c>
      <c r="C247" s="25">
        <v>43009</v>
      </c>
      <c r="D247" s="25">
        <v>43100</v>
      </c>
      <c r="E247" s="1" t="s">
        <v>67</v>
      </c>
      <c r="F247" s="1" t="s">
        <v>68</v>
      </c>
      <c r="H247" s="1" t="s">
        <v>75</v>
      </c>
      <c r="L247" s="1" t="s">
        <v>84</v>
      </c>
      <c r="Q247" s="31"/>
      <c r="T247" s="1">
        <v>30</v>
      </c>
      <c r="U247" s="28">
        <f t="shared" si="15"/>
        <v>7.5683039430863544E-4</v>
      </c>
      <c r="AF247" s="31">
        <v>39639</v>
      </c>
      <c r="AG247" s="28"/>
      <c r="AI247" s="26">
        <v>7.4</v>
      </c>
      <c r="AL247" s="26">
        <v>293.32860000000005</v>
      </c>
    </row>
    <row r="248" spans="1:38" s="1" customFormat="1">
      <c r="A248" s="1" t="s">
        <v>66</v>
      </c>
      <c r="B248" s="25">
        <v>43033</v>
      </c>
      <c r="C248" s="25">
        <v>43009</v>
      </c>
      <c r="D248" s="25">
        <v>43100</v>
      </c>
      <c r="E248" s="1" t="s">
        <v>67</v>
      </c>
      <c r="F248" s="1" t="s">
        <v>68</v>
      </c>
      <c r="H248" s="1" t="s">
        <v>75</v>
      </c>
      <c r="L248" s="1" t="s">
        <v>84</v>
      </c>
      <c r="Q248" s="31"/>
      <c r="T248" s="1">
        <v>20</v>
      </c>
      <c r="U248" s="28">
        <f t="shared" si="15"/>
        <v>7.7157517071100657E-4</v>
      </c>
      <c r="AF248" s="31">
        <v>25921</v>
      </c>
      <c r="AG248" s="28"/>
      <c r="AI248" s="26">
        <v>7.4</v>
      </c>
      <c r="AL248" s="26">
        <v>191.81540000000001</v>
      </c>
    </row>
    <row r="249" spans="1:38" s="1" customFormat="1">
      <c r="A249" s="1" t="s">
        <v>66</v>
      </c>
      <c r="B249" s="25">
        <v>43034</v>
      </c>
      <c r="C249" s="25">
        <v>43009</v>
      </c>
      <c r="D249" s="25">
        <v>43100</v>
      </c>
      <c r="E249" s="1" t="s">
        <v>67</v>
      </c>
      <c r="F249" s="1" t="s">
        <v>68</v>
      </c>
      <c r="H249" s="1" t="s">
        <v>75</v>
      </c>
      <c r="L249" s="1" t="s">
        <v>84</v>
      </c>
      <c r="Q249" s="31"/>
      <c r="T249" s="1">
        <v>12</v>
      </c>
      <c r="U249" s="28">
        <f t="shared" si="15"/>
        <v>5.284015852047556E-4</v>
      </c>
      <c r="AF249" s="31">
        <v>22710</v>
      </c>
      <c r="AG249" s="28"/>
      <c r="AI249" s="26">
        <v>7.4</v>
      </c>
      <c r="AL249" s="26">
        <v>168.054</v>
      </c>
    </row>
    <row r="250" spans="1:38" s="1" customFormat="1">
      <c r="A250" s="1" t="s">
        <v>66</v>
      </c>
      <c r="B250" s="25">
        <v>43035</v>
      </c>
      <c r="C250" s="25">
        <v>43009</v>
      </c>
      <c r="D250" s="25">
        <v>43100</v>
      </c>
      <c r="E250" s="1" t="s">
        <v>67</v>
      </c>
      <c r="F250" s="1" t="s">
        <v>68</v>
      </c>
      <c r="H250" s="1" t="s">
        <v>75</v>
      </c>
      <c r="L250" s="1" t="s">
        <v>84</v>
      </c>
      <c r="Q250" s="31"/>
      <c r="T250" s="1">
        <v>8</v>
      </c>
      <c r="U250" s="28">
        <f t="shared" si="15"/>
        <v>8.7979764654129552E-4</v>
      </c>
      <c r="AF250" s="31">
        <v>9093</v>
      </c>
      <c r="AG250" s="28"/>
      <c r="AI250" s="26">
        <v>7.4</v>
      </c>
      <c r="AL250" s="26">
        <v>67.288200000000003</v>
      </c>
    </row>
    <row r="251" spans="1:38" s="1" customFormat="1">
      <c r="A251" s="1" t="s">
        <v>66</v>
      </c>
      <c r="B251" s="25">
        <v>43036</v>
      </c>
      <c r="C251" s="25">
        <v>43009</v>
      </c>
      <c r="D251" s="25">
        <v>43100</v>
      </c>
      <c r="E251" s="1" t="s">
        <v>67</v>
      </c>
      <c r="F251" s="1" t="s">
        <v>68</v>
      </c>
      <c r="H251" s="1" t="s">
        <v>75</v>
      </c>
      <c r="L251" s="1" t="s">
        <v>84</v>
      </c>
      <c r="Q251" s="31"/>
      <c r="T251" s="1">
        <v>4</v>
      </c>
      <c r="U251" s="28">
        <f t="shared" si="15"/>
        <v>4.0979407847556605E-4</v>
      </c>
      <c r="AF251" s="31">
        <v>9761</v>
      </c>
      <c r="AG251" s="28"/>
      <c r="AI251" s="26">
        <v>7.4</v>
      </c>
      <c r="AL251" s="26">
        <v>72.231400000000008</v>
      </c>
    </row>
    <row r="252" spans="1:38" s="1" customFormat="1">
      <c r="A252" s="1" t="s">
        <v>66</v>
      </c>
      <c r="B252" s="25">
        <v>43031</v>
      </c>
      <c r="C252" s="25">
        <v>43009</v>
      </c>
      <c r="D252" s="25">
        <v>43100</v>
      </c>
      <c r="E252" s="1" t="s">
        <v>67</v>
      </c>
      <c r="F252" s="1" t="s">
        <v>68</v>
      </c>
      <c r="H252" s="1" t="s">
        <v>75</v>
      </c>
      <c r="L252" s="1" t="s">
        <v>85</v>
      </c>
      <c r="Q252" s="31"/>
      <c r="T252" s="1">
        <v>0</v>
      </c>
      <c r="U252" s="28">
        <f t="shared" si="15"/>
        <v>0</v>
      </c>
      <c r="AF252" s="31">
        <v>3969</v>
      </c>
      <c r="AG252" s="28"/>
      <c r="AI252" s="26">
        <v>8.14</v>
      </c>
      <c r="AL252" s="26">
        <v>32.307660000000006</v>
      </c>
    </row>
    <row r="253" spans="1:38" s="1" customFormat="1">
      <c r="A253" s="1" t="s">
        <v>66</v>
      </c>
      <c r="B253" s="25">
        <v>43032</v>
      </c>
      <c r="C253" s="25">
        <v>43009</v>
      </c>
      <c r="D253" s="25">
        <v>43100</v>
      </c>
      <c r="E253" s="1" t="s">
        <v>67</v>
      </c>
      <c r="F253" s="1" t="s">
        <v>68</v>
      </c>
      <c r="H253" s="1" t="s">
        <v>75</v>
      </c>
      <c r="L253" s="1" t="s">
        <v>85</v>
      </c>
      <c r="Q253" s="31"/>
      <c r="T253" s="1">
        <v>1</v>
      </c>
      <c r="U253" s="28">
        <f t="shared" si="15"/>
        <v>1.4224751066856331E-4</v>
      </c>
      <c r="AF253" s="31">
        <v>7030</v>
      </c>
      <c r="AG253" s="28"/>
      <c r="AI253" s="26">
        <v>8.14</v>
      </c>
      <c r="AL253" s="26">
        <v>57.224200000000003</v>
      </c>
    </row>
    <row r="254" spans="1:38" s="1" customFormat="1">
      <c r="A254" s="1" t="s">
        <v>66</v>
      </c>
      <c r="B254" s="25">
        <v>43033</v>
      </c>
      <c r="C254" s="25">
        <v>43009</v>
      </c>
      <c r="D254" s="25">
        <v>43100</v>
      </c>
      <c r="E254" s="1" t="s">
        <v>67</v>
      </c>
      <c r="F254" s="1" t="s">
        <v>68</v>
      </c>
      <c r="H254" s="1" t="s">
        <v>75</v>
      </c>
      <c r="L254" s="1" t="s">
        <v>85</v>
      </c>
      <c r="Q254" s="31"/>
      <c r="T254" s="1">
        <v>1</v>
      </c>
      <c r="U254" s="28">
        <f t="shared" si="15"/>
        <v>1.1799410029498526E-4</v>
      </c>
      <c r="AF254" s="31">
        <v>8475</v>
      </c>
      <c r="AG254" s="28"/>
      <c r="AI254" s="26">
        <v>8.14</v>
      </c>
      <c r="AL254" s="26">
        <v>68.986500000000007</v>
      </c>
    </row>
    <row r="255" spans="1:38" s="1" customFormat="1">
      <c r="A255" s="1" t="s">
        <v>66</v>
      </c>
      <c r="B255" s="25">
        <v>43034</v>
      </c>
      <c r="C255" s="25">
        <v>43009</v>
      </c>
      <c r="D255" s="25">
        <v>43100</v>
      </c>
      <c r="E255" s="1" t="s">
        <v>67</v>
      </c>
      <c r="F255" s="1" t="s">
        <v>68</v>
      </c>
      <c r="H255" s="1" t="s">
        <v>75</v>
      </c>
      <c r="L255" s="1" t="s">
        <v>85</v>
      </c>
      <c r="Q255" s="31"/>
      <c r="T255" s="1">
        <v>1</v>
      </c>
      <c r="U255" s="28">
        <f t="shared" si="15"/>
        <v>1.5511090429657206E-4</v>
      </c>
      <c r="AF255" s="31">
        <v>6447</v>
      </c>
      <c r="AG255" s="28"/>
      <c r="AI255" s="26">
        <v>8.14</v>
      </c>
      <c r="AL255" s="26">
        <v>52.478580000000001</v>
      </c>
    </row>
    <row r="256" spans="1:38" s="1" customFormat="1">
      <c r="A256" s="1" t="s">
        <v>66</v>
      </c>
      <c r="B256" s="25">
        <v>43035</v>
      </c>
      <c r="C256" s="25">
        <v>43009</v>
      </c>
      <c r="D256" s="25">
        <v>43100</v>
      </c>
      <c r="E256" s="1" t="s">
        <v>67</v>
      </c>
      <c r="F256" s="1" t="s">
        <v>68</v>
      </c>
      <c r="H256" s="1" t="s">
        <v>75</v>
      </c>
      <c r="L256" s="1" t="s">
        <v>85</v>
      </c>
      <c r="Q256" s="31"/>
      <c r="T256" s="1">
        <v>0</v>
      </c>
      <c r="U256" s="28">
        <f t="shared" si="15"/>
        <v>0</v>
      </c>
      <c r="AF256" s="31">
        <v>2568</v>
      </c>
      <c r="AG256" s="28"/>
      <c r="AI256" s="26">
        <v>8.14</v>
      </c>
      <c r="AL256" s="26">
        <v>20.90352</v>
      </c>
    </row>
    <row r="257" spans="1:38" s="1" customFormat="1">
      <c r="A257" s="1" t="s">
        <v>66</v>
      </c>
      <c r="B257" s="25">
        <v>43036</v>
      </c>
      <c r="C257" s="25">
        <v>43009</v>
      </c>
      <c r="D257" s="25">
        <v>43100</v>
      </c>
      <c r="E257" s="1" t="s">
        <v>67</v>
      </c>
      <c r="F257" s="1" t="s">
        <v>68</v>
      </c>
      <c r="H257" s="1" t="s">
        <v>75</v>
      </c>
      <c r="L257" s="1" t="s">
        <v>85</v>
      </c>
      <c r="Q257" s="31"/>
      <c r="T257" s="1">
        <v>2</v>
      </c>
      <c r="U257" s="28">
        <f t="shared" si="15"/>
        <v>7.0126227208976155E-4</v>
      </c>
      <c r="AF257" s="31">
        <v>2852</v>
      </c>
      <c r="AG257" s="28"/>
      <c r="AI257" s="26">
        <v>8.14</v>
      </c>
      <c r="AL257" s="26">
        <v>23.215280000000003</v>
      </c>
    </row>
    <row r="258" spans="1:38" s="1" customFormat="1">
      <c r="A258" s="1" t="s">
        <v>66</v>
      </c>
      <c r="B258" s="25">
        <v>43031</v>
      </c>
      <c r="C258" s="25">
        <v>43009</v>
      </c>
      <c r="D258" s="25">
        <v>43100</v>
      </c>
      <c r="E258" s="1" t="s">
        <v>67</v>
      </c>
      <c r="F258" s="1" t="s">
        <v>68</v>
      </c>
      <c r="H258" s="1" t="s">
        <v>69</v>
      </c>
      <c r="L258" s="1" t="s">
        <v>76</v>
      </c>
      <c r="Q258" s="31">
        <v>46461</v>
      </c>
      <c r="T258" s="1">
        <v>42</v>
      </c>
      <c r="U258" s="28">
        <f t="shared" si="15"/>
        <v>9.2301606487484337E-4</v>
      </c>
      <c r="AB258" s="1">
        <v>46461</v>
      </c>
      <c r="AF258" s="31">
        <v>45503</v>
      </c>
      <c r="AG258" s="28">
        <f t="shared" ref="AG258:AG304" si="16">AF258/Q258</f>
        <v>0.97938055573491745</v>
      </c>
      <c r="AI258" s="26">
        <v>27.05</v>
      </c>
      <c r="AL258" s="26">
        <v>1230.8561500000001</v>
      </c>
    </row>
    <row r="259" spans="1:38" s="1" customFormat="1">
      <c r="A259" s="1" t="s">
        <v>66</v>
      </c>
      <c r="B259" s="25">
        <v>43032</v>
      </c>
      <c r="C259" s="25">
        <v>43009</v>
      </c>
      <c r="D259" s="25">
        <v>43100</v>
      </c>
      <c r="E259" s="1" t="s">
        <v>67</v>
      </c>
      <c r="F259" s="1" t="s">
        <v>68</v>
      </c>
      <c r="H259" s="1" t="s">
        <v>69</v>
      </c>
      <c r="L259" s="1" t="s">
        <v>76</v>
      </c>
      <c r="Q259" s="31">
        <v>83997</v>
      </c>
      <c r="T259" s="1">
        <v>64</v>
      </c>
      <c r="U259" s="28">
        <f t="shared" si="15"/>
        <v>7.7693474962063733E-4</v>
      </c>
      <c r="AB259" s="1">
        <v>83997</v>
      </c>
      <c r="AF259" s="31">
        <v>82375</v>
      </c>
      <c r="AG259" s="28">
        <f t="shared" si="16"/>
        <v>0.9806897865399955</v>
      </c>
      <c r="AI259" s="26">
        <v>27.05</v>
      </c>
      <c r="AL259" s="26">
        <v>2228.2437500000001</v>
      </c>
    </row>
    <row r="260" spans="1:38" s="1" customFormat="1">
      <c r="A260" s="1" t="s">
        <v>66</v>
      </c>
      <c r="B260" s="25">
        <v>43033</v>
      </c>
      <c r="C260" s="25">
        <v>43009</v>
      </c>
      <c r="D260" s="25">
        <v>43100</v>
      </c>
      <c r="E260" s="1" t="s">
        <v>67</v>
      </c>
      <c r="F260" s="1" t="s">
        <v>68</v>
      </c>
      <c r="H260" s="1" t="s">
        <v>69</v>
      </c>
      <c r="L260" s="1" t="s">
        <v>76</v>
      </c>
      <c r="Q260" s="31">
        <v>61188</v>
      </c>
      <c r="T260" s="1">
        <v>40</v>
      </c>
      <c r="U260" s="28">
        <f t="shared" si="15"/>
        <v>6.6770160415310399E-4</v>
      </c>
      <c r="AB260" s="1">
        <v>61188</v>
      </c>
      <c r="AF260" s="31">
        <v>59907</v>
      </c>
      <c r="AG260" s="28">
        <f t="shared" si="16"/>
        <v>0.97906452245538345</v>
      </c>
      <c r="AI260" s="26">
        <v>27.05</v>
      </c>
      <c r="AL260" s="26">
        <v>1620.4843500000002</v>
      </c>
    </row>
    <row r="261" spans="1:38" s="1" customFormat="1">
      <c r="A261" s="1" t="s">
        <v>66</v>
      </c>
      <c r="B261" s="25">
        <v>43034</v>
      </c>
      <c r="C261" s="25">
        <v>43009</v>
      </c>
      <c r="D261" s="25">
        <v>43100</v>
      </c>
      <c r="E261" s="1" t="s">
        <v>67</v>
      </c>
      <c r="F261" s="1" t="s">
        <v>68</v>
      </c>
      <c r="H261" s="1" t="s">
        <v>69</v>
      </c>
      <c r="L261" s="1" t="s">
        <v>76</v>
      </c>
      <c r="Q261" s="31">
        <v>47816</v>
      </c>
      <c r="T261" s="1">
        <v>63</v>
      </c>
      <c r="U261" s="28">
        <f t="shared" si="15"/>
        <v>1.3493831391363947E-3</v>
      </c>
      <c r="AB261" s="1">
        <v>47816</v>
      </c>
      <c r="AF261" s="31">
        <v>46688</v>
      </c>
      <c r="AG261" s="28">
        <f t="shared" si="16"/>
        <v>0.97640957001840389</v>
      </c>
      <c r="AI261" s="26">
        <v>27.05</v>
      </c>
      <c r="AL261" s="26">
        <v>1262.9104000000002</v>
      </c>
    </row>
    <row r="262" spans="1:38" s="1" customFormat="1">
      <c r="A262" s="1" t="s">
        <v>66</v>
      </c>
      <c r="B262" s="25">
        <v>43035</v>
      </c>
      <c r="C262" s="25">
        <v>43009</v>
      </c>
      <c r="D262" s="25">
        <v>43100</v>
      </c>
      <c r="E262" s="1" t="s">
        <v>67</v>
      </c>
      <c r="F262" s="1" t="s">
        <v>68</v>
      </c>
      <c r="H262" s="1" t="s">
        <v>69</v>
      </c>
      <c r="L262" s="1" t="s">
        <v>76</v>
      </c>
      <c r="Q262" s="31">
        <v>20089</v>
      </c>
      <c r="T262" s="1">
        <v>24</v>
      </c>
      <c r="U262" s="28">
        <f t="shared" si="15"/>
        <v>1.2256153610458584E-3</v>
      </c>
      <c r="AB262" s="1">
        <v>20089</v>
      </c>
      <c r="AF262" s="31">
        <v>19582</v>
      </c>
      <c r="AG262" s="28">
        <f t="shared" si="16"/>
        <v>0.9747623077305988</v>
      </c>
      <c r="AI262" s="26">
        <v>27.05</v>
      </c>
      <c r="AL262" s="26">
        <v>529.69309999999996</v>
      </c>
    </row>
    <row r="263" spans="1:38" s="1" customFormat="1">
      <c r="A263" s="1" t="s">
        <v>66</v>
      </c>
      <c r="B263" s="25">
        <v>43036</v>
      </c>
      <c r="C263" s="25">
        <v>43009</v>
      </c>
      <c r="D263" s="25">
        <v>43100</v>
      </c>
      <c r="E263" s="1" t="s">
        <v>67</v>
      </c>
      <c r="F263" s="1" t="s">
        <v>68</v>
      </c>
      <c r="H263" s="1" t="s">
        <v>69</v>
      </c>
      <c r="L263" s="1" t="s">
        <v>76</v>
      </c>
      <c r="Q263" s="31">
        <v>23665</v>
      </c>
      <c r="T263" s="1">
        <v>18</v>
      </c>
      <c r="U263" s="28">
        <f t="shared" si="15"/>
        <v>7.7962577962577967E-4</v>
      </c>
      <c r="AB263" s="1">
        <v>23665</v>
      </c>
      <c r="AF263" s="31">
        <v>23088</v>
      </c>
      <c r="AG263" s="28">
        <f t="shared" si="16"/>
        <v>0.97561800126769493</v>
      </c>
      <c r="AI263" s="26">
        <v>27.05</v>
      </c>
      <c r="AL263" s="26">
        <v>624.53039999999999</v>
      </c>
    </row>
    <row r="264" spans="1:38" s="1" customFormat="1">
      <c r="A264" s="1" t="s">
        <v>66</v>
      </c>
      <c r="B264" s="25">
        <v>43031</v>
      </c>
      <c r="C264" s="25">
        <v>43009</v>
      </c>
      <c r="D264" s="25">
        <v>43100</v>
      </c>
      <c r="E264" s="1" t="s">
        <v>67</v>
      </c>
      <c r="F264" s="1" t="s">
        <v>68</v>
      </c>
      <c r="H264" s="1" t="s">
        <v>69</v>
      </c>
      <c r="L264" s="1" t="s">
        <v>76</v>
      </c>
      <c r="Q264" s="31">
        <v>62063</v>
      </c>
      <c r="T264" s="1">
        <v>34</v>
      </c>
      <c r="U264" s="28">
        <f t="shared" si="15"/>
        <v>5.5713045045635535E-4</v>
      </c>
      <c r="AB264" s="1">
        <v>62063</v>
      </c>
      <c r="AF264" s="31">
        <v>61027</v>
      </c>
      <c r="AG264" s="28">
        <f t="shared" si="16"/>
        <v>0.98330728453345795</v>
      </c>
      <c r="AI264" s="26">
        <v>27.05</v>
      </c>
      <c r="AL264" s="26">
        <v>1650.78035</v>
      </c>
    </row>
    <row r="265" spans="1:38" s="1" customFormat="1">
      <c r="A265" s="1" t="s">
        <v>66</v>
      </c>
      <c r="B265" s="25">
        <v>43032</v>
      </c>
      <c r="C265" s="25">
        <v>43009</v>
      </c>
      <c r="D265" s="25">
        <v>43100</v>
      </c>
      <c r="E265" s="1" t="s">
        <v>67</v>
      </c>
      <c r="F265" s="1" t="s">
        <v>68</v>
      </c>
      <c r="H265" s="1" t="s">
        <v>70</v>
      </c>
      <c r="L265" s="1" t="s">
        <v>76</v>
      </c>
      <c r="Q265" s="31">
        <v>108447</v>
      </c>
      <c r="T265" s="1">
        <v>61</v>
      </c>
      <c r="U265" s="28">
        <f t="shared" si="15"/>
        <v>5.7071217394558582E-4</v>
      </c>
      <c r="AB265" s="1">
        <v>108447</v>
      </c>
      <c r="AF265" s="31">
        <v>106884</v>
      </c>
      <c r="AG265" s="28">
        <f t="shared" si="16"/>
        <v>0.9855874298044206</v>
      </c>
      <c r="AI265" s="26">
        <v>27.05</v>
      </c>
      <c r="AL265" s="26">
        <v>2891.2122000000004</v>
      </c>
    </row>
    <row r="266" spans="1:38" s="1" customFormat="1">
      <c r="A266" s="1" t="s">
        <v>66</v>
      </c>
      <c r="B266" s="25">
        <v>43033</v>
      </c>
      <c r="C266" s="25">
        <v>43009</v>
      </c>
      <c r="D266" s="25">
        <v>43100</v>
      </c>
      <c r="E266" s="1" t="s">
        <v>67</v>
      </c>
      <c r="F266" s="1" t="s">
        <v>68</v>
      </c>
      <c r="H266" s="1" t="s">
        <v>70</v>
      </c>
      <c r="L266" s="1" t="s">
        <v>76</v>
      </c>
      <c r="Q266" s="31">
        <v>73819</v>
      </c>
      <c r="T266" s="1">
        <v>25</v>
      </c>
      <c r="U266" s="28">
        <f t="shared" si="15"/>
        <v>3.4412983330350875E-4</v>
      </c>
      <c r="AB266" s="1">
        <v>73819</v>
      </c>
      <c r="AF266" s="31">
        <v>72647</v>
      </c>
      <c r="AG266" s="28">
        <f t="shared" si="16"/>
        <v>0.98412332868231756</v>
      </c>
      <c r="AI266" s="26">
        <v>27.05</v>
      </c>
      <c r="AL266" s="26">
        <v>1965.1013500000001</v>
      </c>
    </row>
    <row r="267" spans="1:38" s="1" customFormat="1">
      <c r="A267" s="1" t="s">
        <v>66</v>
      </c>
      <c r="B267" s="25">
        <v>43034</v>
      </c>
      <c r="C267" s="25">
        <v>43009</v>
      </c>
      <c r="D267" s="25">
        <v>43100</v>
      </c>
      <c r="E267" s="1" t="s">
        <v>67</v>
      </c>
      <c r="F267" s="1" t="s">
        <v>68</v>
      </c>
      <c r="H267" s="1" t="s">
        <v>70</v>
      </c>
      <c r="L267" s="1" t="s">
        <v>76</v>
      </c>
      <c r="Q267" s="31">
        <v>60113</v>
      </c>
      <c r="T267" s="1">
        <v>50</v>
      </c>
      <c r="U267" s="28">
        <f t="shared" si="15"/>
        <v>8.4629576344340816E-4</v>
      </c>
      <c r="AB267" s="1">
        <v>60113</v>
      </c>
      <c r="AF267" s="31">
        <v>59081</v>
      </c>
      <c r="AG267" s="28">
        <f t="shared" si="16"/>
        <v>0.98283233244057022</v>
      </c>
      <c r="AI267" s="26">
        <v>27.05</v>
      </c>
      <c r="AL267" s="26">
        <v>1598.14105</v>
      </c>
    </row>
    <row r="268" spans="1:38" s="1" customFormat="1">
      <c r="A268" s="1" t="s">
        <v>66</v>
      </c>
      <c r="B268" s="25">
        <v>43035</v>
      </c>
      <c r="C268" s="25">
        <v>43009</v>
      </c>
      <c r="D268" s="25">
        <v>43100</v>
      </c>
      <c r="E268" s="1" t="s">
        <v>67</v>
      </c>
      <c r="F268" s="1" t="s">
        <v>68</v>
      </c>
      <c r="H268" s="1" t="s">
        <v>70</v>
      </c>
      <c r="L268" s="1" t="s">
        <v>76</v>
      </c>
      <c r="Q268" s="31">
        <v>22276</v>
      </c>
      <c r="T268" s="1">
        <v>20</v>
      </c>
      <c r="U268" s="28">
        <f t="shared" si="15"/>
        <v>9.1591866642242164E-4</v>
      </c>
      <c r="AB268" s="1">
        <v>22276</v>
      </c>
      <c r="AF268" s="31">
        <v>21836</v>
      </c>
      <c r="AG268" s="28">
        <f t="shared" si="16"/>
        <v>0.98024780032321779</v>
      </c>
      <c r="AI268" s="26">
        <v>27.05</v>
      </c>
      <c r="AL268" s="26">
        <v>590.66380000000004</v>
      </c>
    </row>
    <row r="269" spans="1:38" s="1" customFormat="1">
      <c r="A269" s="1" t="s">
        <v>66</v>
      </c>
      <c r="B269" s="25">
        <v>43036</v>
      </c>
      <c r="C269" s="25">
        <v>43009</v>
      </c>
      <c r="D269" s="25">
        <v>43100</v>
      </c>
      <c r="E269" s="1" t="s">
        <v>67</v>
      </c>
      <c r="F269" s="1" t="s">
        <v>68</v>
      </c>
      <c r="H269" s="1" t="s">
        <v>70</v>
      </c>
      <c r="L269" s="1" t="s">
        <v>76</v>
      </c>
      <c r="Q269" s="31">
        <v>25885</v>
      </c>
      <c r="T269" s="1">
        <v>15</v>
      </c>
      <c r="U269" s="28">
        <f t="shared" si="15"/>
        <v>5.9173931910529013E-4</v>
      </c>
      <c r="AB269" s="1">
        <v>25885</v>
      </c>
      <c r="AF269" s="31">
        <v>25349</v>
      </c>
      <c r="AG269" s="28">
        <f t="shared" si="16"/>
        <v>0.97929302684952679</v>
      </c>
      <c r="AI269" s="26">
        <v>27.05</v>
      </c>
      <c r="AL269" s="26">
        <v>685.69045000000006</v>
      </c>
    </row>
    <row r="270" spans="1:38" s="1" customFormat="1">
      <c r="A270" s="1" t="s">
        <v>66</v>
      </c>
      <c r="B270" s="25">
        <v>43031</v>
      </c>
      <c r="C270" s="25">
        <v>43009</v>
      </c>
      <c r="D270" s="25">
        <v>43100</v>
      </c>
      <c r="E270" s="1" t="s">
        <v>67</v>
      </c>
      <c r="F270" s="1" t="s">
        <v>68</v>
      </c>
      <c r="H270" s="1" t="s">
        <v>70</v>
      </c>
      <c r="L270" s="1" t="s">
        <v>76</v>
      </c>
      <c r="Q270" s="31">
        <v>17413</v>
      </c>
      <c r="T270" s="1">
        <v>21</v>
      </c>
      <c r="U270" s="28">
        <f t="shared" si="15"/>
        <v>1.2323220468282378E-3</v>
      </c>
      <c r="AB270" s="1">
        <v>17413</v>
      </c>
      <c r="AF270" s="31">
        <v>17041</v>
      </c>
      <c r="AG270" s="28">
        <f t="shared" si="16"/>
        <v>0.9786366507781542</v>
      </c>
      <c r="AI270" s="26">
        <v>32.46</v>
      </c>
      <c r="AL270" s="26">
        <v>553.15085999999997</v>
      </c>
    </row>
    <row r="271" spans="1:38" s="1" customFormat="1">
      <c r="A271" s="1" t="s">
        <v>66</v>
      </c>
      <c r="B271" s="25">
        <v>43032</v>
      </c>
      <c r="C271" s="25">
        <v>43009</v>
      </c>
      <c r="D271" s="25">
        <v>43100</v>
      </c>
      <c r="E271" s="1" t="s">
        <v>67</v>
      </c>
      <c r="F271" s="1" t="s">
        <v>68</v>
      </c>
      <c r="H271" s="1" t="s">
        <v>70</v>
      </c>
      <c r="L271" s="1" t="s">
        <v>76</v>
      </c>
      <c r="Q271" s="31">
        <v>34771</v>
      </c>
      <c r="T271" s="1">
        <v>42</v>
      </c>
      <c r="U271" s="28">
        <f t="shared" si="15"/>
        <v>1.2366034624896949E-3</v>
      </c>
      <c r="AB271" s="1">
        <v>34771</v>
      </c>
      <c r="AF271" s="31">
        <v>33964</v>
      </c>
      <c r="AG271" s="28">
        <f t="shared" si="16"/>
        <v>0.97679100399758423</v>
      </c>
      <c r="AI271" s="26">
        <v>32.46</v>
      </c>
      <c r="AL271" s="26">
        <v>1102.47144</v>
      </c>
    </row>
    <row r="272" spans="1:38" s="1" customFormat="1">
      <c r="A272" s="1" t="s">
        <v>66</v>
      </c>
      <c r="B272" s="25">
        <v>43033</v>
      </c>
      <c r="C272" s="25">
        <v>43009</v>
      </c>
      <c r="D272" s="25">
        <v>43100</v>
      </c>
      <c r="E272" s="1" t="s">
        <v>67</v>
      </c>
      <c r="F272" s="1" t="s">
        <v>68</v>
      </c>
      <c r="H272" s="1" t="s">
        <v>71</v>
      </c>
      <c r="L272" s="1" t="s">
        <v>77</v>
      </c>
      <c r="Q272" s="31">
        <v>18445</v>
      </c>
      <c r="T272" s="1">
        <v>17</v>
      </c>
      <c r="U272" s="28">
        <f t="shared" si="15"/>
        <v>9.3607180221353455E-4</v>
      </c>
      <c r="AB272" s="1">
        <v>18445</v>
      </c>
      <c r="AF272" s="31">
        <v>18161</v>
      </c>
      <c r="AG272" s="28">
        <f t="shared" si="16"/>
        <v>0.98460287340742747</v>
      </c>
      <c r="AI272" s="26">
        <v>32.46</v>
      </c>
      <c r="AL272" s="26">
        <v>589.50606000000005</v>
      </c>
    </row>
    <row r="273" spans="1:38" s="1" customFormat="1">
      <c r="A273" s="1" t="s">
        <v>66</v>
      </c>
      <c r="B273" s="25">
        <v>43034</v>
      </c>
      <c r="C273" s="25">
        <v>43009</v>
      </c>
      <c r="D273" s="25">
        <v>43100</v>
      </c>
      <c r="E273" s="1" t="s">
        <v>67</v>
      </c>
      <c r="F273" s="1" t="s">
        <v>68</v>
      </c>
      <c r="H273" s="1" t="s">
        <v>71</v>
      </c>
      <c r="L273" s="1" t="s">
        <v>77</v>
      </c>
      <c r="Q273" s="31">
        <v>21151</v>
      </c>
      <c r="T273" s="1">
        <v>27</v>
      </c>
      <c r="U273" s="28">
        <f t="shared" si="15"/>
        <v>1.3047890591021119E-3</v>
      </c>
      <c r="AB273" s="1">
        <v>21151</v>
      </c>
      <c r="AF273" s="31">
        <v>20693</v>
      </c>
      <c r="AG273" s="28">
        <f t="shared" si="16"/>
        <v>0.97834617748569808</v>
      </c>
      <c r="AI273" s="26">
        <v>32.46</v>
      </c>
      <c r="AL273" s="26">
        <v>671.69478000000004</v>
      </c>
    </row>
    <row r="274" spans="1:38" s="1" customFormat="1">
      <c r="A274" s="1" t="s">
        <v>66</v>
      </c>
      <c r="B274" s="25">
        <v>43035</v>
      </c>
      <c r="C274" s="25">
        <v>43009</v>
      </c>
      <c r="D274" s="25">
        <v>43100</v>
      </c>
      <c r="E274" s="1" t="s">
        <v>67</v>
      </c>
      <c r="F274" s="1" t="s">
        <v>68</v>
      </c>
      <c r="H274" s="1" t="s">
        <v>71</v>
      </c>
      <c r="L274" s="1" t="s">
        <v>77</v>
      </c>
      <c r="Q274" s="31">
        <v>8626</v>
      </c>
      <c r="T274" s="1">
        <v>11</v>
      </c>
      <c r="U274" s="28">
        <f t="shared" si="15"/>
        <v>1.30967972377664E-3</v>
      </c>
      <c r="AB274" s="1">
        <v>8626</v>
      </c>
      <c r="AF274" s="31">
        <v>8399</v>
      </c>
      <c r="AG274" s="28">
        <f t="shared" si="16"/>
        <v>0.97368421052631582</v>
      </c>
      <c r="AI274" s="26">
        <v>32.46</v>
      </c>
      <c r="AL274" s="26">
        <v>272.63153999999997</v>
      </c>
    </row>
    <row r="275" spans="1:38" s="1" customFormat="1">
      <c r="A275" s="1" t="s">
        <v>66</v>
      </c>
      <c r="B275" s="25">
        <v>43036</v>
      </c>
      <c r="C275" s="25">
        <v>43009</v>
      </c>
      <c r="D275" s="25">
        <v>43100</v>
      </c>
      <c r="E275" s="1" t="s">
        <v>67</v>
      </c>
      <c r="F275" s="1" t="s">
        <v>68</v>
      </c>
      <c r="H275" s="1" t="s">
        <v>71</v>
      </c>
      <c r="L275" s="1" t="s">
        <v>77</v>
      </c>
      <c r="Q275" s="31">
        <v>9148</v>
      </c>
      <c r="T275" s="1">
        <v>5</v>
      </c>
      <c r="U275" s="28">
        <f t="shared" si="15"/>
        <v>5.5903398926654738E-4</v>
      </c>
      <c r="AB275" s="1">
        <v>9148</v>
      </c>
      <c r="AF275" s="31">
        <v>8944</v>
      </c>
      <c r="AG275" s="28">
        <f t="shared" si="16"/>
        <v>0.97770004372540442</v>
      </c>
      <c r="AI275" s="26">
        <v>32.46</v>
      </c>
      <c r="AL275" s="26">
        <v>290.32223999999997</v>
      </c>
    </row>
    <row r="276" spans="1:38" s="1" customFormat="1">
      <c r="A276" s="1" t="s">
        <v>66</v>
      </c>
      <c r="B276" s="25">
        <v>43031</v>
      </c>
      <c r="C276" s="25">
        <v>43009</v>
      </c>
      <c r="D276" s="25">
        <v>43100</v>
      </c>
      <c r="E276" s="1" t="s">
        <v>67</v>
      </c>
      <c r="F276" s="1" t="s">
        <v>68</v>
      </c>
      <c r="H276" s="1" t="s">
        <v>71</v>
      </c>
      <c r="L276" s="1" t="s">
        <v>77</v>
      </c>
      <c r="Q276" s="31">
        <v>16614</v>
      </c>
      <c r="T276" s="1">
        <v>5</v>
      </c>
      <c r="U276" s="28">
        <f t="shared" si="15"/>
        <v>3.0406227195329605E-4</v>
      </c>
      <c r="AB276" s="1">
        <v>16614</v>
      </c>
      <c r="AF276" s="31">
        <v>16444</v>
      </c>
      <c r="AG276" s="28">
        <f t="shared" si="16"/>
        <v>0.98976766582400388</v>
      </c>
      <c r="AI276" s="26">
        <v>32.46</v>
      </c>
      <c r="AL276" s="26">
        <v>533.77224000000001</v>
      </c>
    </row>
    <row r="277" spans="1:38" s="1" customFormat="1">
      <c r="A277" s="1" t="s">
        <v>66</v>
      </c>
      <c r="B277" s="25">
        <v>43032</v>
      </c>
      <c r="C277" s="25">
        <v>43009</v>
      </c>
      <c r="D277" s="25">
        <v>43100</v>
      </c>
      <c r="E277" s="1" t="s">
        <v>67</v>
      </c>
      <c r="F277" s="1" t="s">
        <v>68</v>
      </c>
      <c r="H277" s="1" t="s">
        <v>71</v>
      </c>
      <c r="L277" s="1" t="s">
        <v>77</v>
      </c>
      <c r="Q277" s="31">
        <v>32470</v>
      </c>
      <c r="T277" s="1">
        <v>13</v>
      </c>
      <c r="U277" s="28">
        <f t="shared" si="15"/>
        <v>4.0468185780102102E-4</v>
      </c>
      <c r="AB277" s="1">
        <v>32470</v>
      </c>
      <c r="AF277" s="31">
        <v>32124</v>
      </c>
      <c r="AG277" s="28">
        <f t="shared" si="16"/>
        <v>0.98934400985525095</v>
      </c>
      <c r="AI277" s="26">
        <v>32.46</v>
      </c>
      <c r="AL277" s="26">
        <v>1042.74504</v>
      </c>
    </row>
    <row r="278" spans="1:38" s="1" customFormat="1">
      <c r="A278" s="1" t="s">
        <v>66</v>
      </c>
      <c r="B278" s="25">
        <v>43033</v>
      </c>
      <c r="C278" s="25">
        <v>43009</v>
      </c>
      <c r="D278" s="25">
        <v>43100</v>
      </c>
      <c r="E278" s="1" t="s">
        <v>67</v>
      </c>
      <c r="F278" s="1" t="s">
        <v>68</v>
      </c>
      <c r="H278" s="1" t="s">
        <v>71</v>
      </c>
      <c r="L278" s="1" t="s">
        <v>77</v>
      </c>
      <c r="Q278" s="31">
        <v>17872</v>
      </c>
      <c r="T278" s="1">
        <v>4</v>
      </c>
      <c r="U278" s="28">
        <f t="shared" si="15"/>
        <v>2.257081593499605E-4</v>
      </c>
      <c r="AB278" s="1">
        <v>17872</v>
      </c>
      <c r="AF278" s="31">
        <v>17722</v>
      </c>
      <c r="AG278" s="28">
        <f t="shared" si="16"/>
        <v>0.99160698299015215</v>
      </c>
      <c r="AI278" s="26">
        <v>32.46</v>
      </c>
      <c r="AL278" s="26">
        <v>575.25612000000001</v>
      </c>
    </row>
    <row r="279" spans="1:38" s="1" customFormat="1">
      <c r="A279" s="1" t="s">
        <v>66</v>
      </c>
      <c r="B279" s="25">
        <v>43034</v>
      </c>
      <c r="C279" s="25">
        <v>43009</v>
      </c>
      <c r="D279" s="25">
        <v>43100</v>
      </c>
      <c r="E279" s="1" t="s">
        <v>67</v>
      </c>
      <c r="F279" s="1" t="s">
        <v>68</v>
      </c>
      <c r="H279" s="1" t="s">
        <v>72</v>
      </c>
      <c r="L279" s="1" t="s">
        <v>78</v>
      </c>
      <c r="Q279" s="31">
        <v>19864</v>
      </c>
      <c r="T279" s="1">
        <v>15</v>
      </c>
      <c r="U279" s="28">
        <f t="shared" si="15"/>
        <v>7.6730267532866135E-4</v>
      </c>
      <c r="AB279" s="1">
        <v>19864</v>
      </c>
      <c r="AF279" s="31">
        <v>19549</v>
      </c>
      <c r="AG279" s="28">
        <f t="shared" si="16"/>
        <v>0.98414216673378974</v>
      </c>
      <c r="AI279" s="26">
        <v>32.46</v>
      </c>
      <c r="AL279" s="26">
        <v>634.56054000000006</v>
      </c>
    </row>
    <row r="280" spans="1:38" s="1" customFormat="1">
      <c r="A280" s="1" t="s">
        <v>66</v>
      </c>
      <c r="B280" s="25">
        <v>43035</v>
      </c>
      <c r="C280" s="25">
        <v>43009</v>
      </c>
      <c r="D280" s="25">
        <v>43100</v>
      </c>
      <c r="E280" s="1" t="s">
        <v>67</v>
      </c>
      <c r="F280" s="1" t="s">
        <v>68</v>
      </c>
      <c r="H280" s="1" t="s">
        <v>72</v>
      </c>
      <c r="L280" s="1" t="s">
        <v>78</v>
      </c>
      <c r="Q280" s="31">
        <v>8087</v>
      </c>
      <c r="T280" s="1">
        <v>7</v>
      </c>
      <c r="U280" s="28">
        <f t="shared" si="15"/>
        <v>8.7423504433620583E-4</v>
      </c>
      <c r="AB280" s="1">
        <v>8087</v>
      </c>
      <c r="AF280" s="31">
        <v>8007</v>
      </c>
      <c r="AG280" s="28">
        <f t="shared" si="16"/>
        <v>0.9901075800667738</v>
      </c>
      <c r="AI280" s="26">
        <v>32.46</v>
      </c>
      <c r="AL280" s="26">
        <v>259.90722</v>
      </c>
    </row>
    <row r="281" spans="1:38" s="1" customFormat="1">
      <c r="A281" s="1" t="s">
        <v>66</v>
      </c>
      <c r="B281" s="25">
        <v>43036</v>
      </c>
      <c r="C281" s="25">
        <v>43009</v>
      </c>
      <c r="D281" s="25">
        <v>43100</v>
      </c>
      <c r="E281" s="1" t="s">
        <v>67</v>
      </c>
      <c r="F281" s="1" t="s">
        <v>68</v>
      </c>
      <c r="H281" s="1" t="s">
        <v>72</v>
      </c>
      <c r="L281" s="1" t="s">
        <v>78</v>
      </c>
      <c r="Q281" s="31">
        <v>8723</v>
      </c>
      <c r="T281" s="1">
        <v>3</v>
      </c>
      <c r="U281" s="28">
        <f t="shared" si="15"/>
        <v>3.4738304770727188E-4</v>
      </c>
      <c r="AB281" s="1">
        <v>8723</v>
      </c>
      <c r="AF281" s="31">
        <v>8636</v>
      </c>
      <c r="AG281" s="28">
        <f t="shared" si="16"/>
        <v>0.99002636707554736</v>
      </c>
      <c r="AI281" s="26">
        <v>32.46</v>
      </c>
      <c r="AL281" s="26">
        <v>280.32456000000002</v>
      </c>
    </row>
    <row r="282" spans="1:38" s="1" customFormat="1">
      <c r="A282" s="1" t="s">
        <v>66</v>
      </c>
      <c r="B282" s="25">
        <v>43031</v>
      </c>
      <c r="C282" s="25">
        <v>43009</v>
      </c>
      <c r="D282" s="25">
        <v>43100</v>
      </c>
      <c r="E282" s="1" t="s">
        <v>67</v>
      </c>
      <c r="F282" s="1" t="s">
        <v>68</v>
      </c>
      <c r="H282" s="1" t="s">
        <v>72</v>
      </c>
      <c r="L282" s="1" t="s">
        <v>78</v>
      </c>
      <c r="Q282" s="31">
        <v>15071</v>
      </c>
      <c r="T282" s="1">
        <v>3</v>
      </c>
      <c r="U282" s="28">
        <f t="shared" si="15"/>
        <v>2.0154517971111857E-4</v>
      </c>
      <c r="AB282" s="1">
        <v>15071</v>
      </c>
      <c r="AF282" s="31">
        <v>14885</v>
      </c>
      <c r="AG282" s="28">
        <f t="shared" si="16"/>
        <v>0.98765841682701883</v>
      </c>
      <c r="AI282" s="26">
        <v>32.46</v>
      </c>
      <c r="AL282" s="26">
        <v>483.16710000000006</v>
      </c>
    </row>
    <row r="283" spans="1:38" s="1" customFormat="1">
      <c r="A283" s="1" t="s">
        <v>66</v>
      </c>
      <c r="B283" s="25">
        <v>43032</v>
      </c>
      <c r="C283" s="25">
        <v>43009</v>
      </c>
      <c r="D283" s="25">
        <v>43100</v>
      </c>
      <c r="E283" s="1" t="s">
        <v>67</v>
      </c>
      <c r="F283" s="1" t="s">
        <v>68</v>
      </c>
      <c r="H283" s="1" t="s">
        <v>72</v>
      </c>
      <c r="L283" s="1" t="s">
        <v>78</v>
      </c>
      <c r="Q283" s="31">
        <v>29256</v>
      </c>
      <c r="T283" s="1">
        <v>10</v>
      </c>
      <c r="U283" s="28">
        <f t="shared" si="15"/>
        <v>3.4594893793676054E-4</v>
      </c>
      <c r="AB283" s="1">
        <v>29256</v>
      </c>
      <c r="AF283" s="31">
        <v>28906</v>
      </c>
      <c r="AG283" s="28">
        <f t="shared" si="16"/>
        <v>0.98803664205633035</v>
      </c>
      <c r="AI283" s="26">
        <v>32.46</v>
      </c>
      <c r="AL283" s="26">
        <v>938.28876000000002</v>
      </c>
    </row>
    <row r="284" spans="1:38" s="1" customFormat="1">
      <c r="A284" s="1" t="s">
        <v>66</v>
      </c>
      <c r="B284" s="25">
        <v>43033</v>
      </c>
      <c r="C284" s="25">
        <v>43009</v>
      </c>
      <c r="D284" s="25">
        <v>43100</v>
      </c>
      <c r="E284" s="1" t="s">
        <v>67</v>
      </c>
      <c r="F284" s="1" t="s">
        <v>68</v>
      </c>
      <c r="H284" s="1" t="s">
        <v>72</v>
      </c>
      <c r="L284" s="1" t="s">
        <v>78</v>
      </c>
      <c r="Q284" s="31">
        <v>16929</v>
      </c>
      <c r="T284" s="1">
        <v>7</v>
      </c>
      <c r="U284" s="28">
        <f t="shared" si="15"/>
        <v>4.1756144118348845E-4</v>
      </c>
      <c r="AB284" s="1">
        <v>16929</v>
      </c>
      <c r="AF284" s="31">
        <v>16764</v>
      </c>
      <c r="AG284" s="28">
        <f t="shared" si="16"/>
        <v>0.99025341130604283</v>
      </c>
      <c r="AI284" s="26">
        <v>32.46</v>
      </c>
      <c r="AL284" s="26">
        <v>544.15944000000002</v>
      </c>
    </row>
    <row r="285" spans="1:38" s="1" customFormat="1">
      <c r="A285" s="1" t="s">
        <v>66</v>
      </c>
      <c r="B285" s="25">
        <v>43034</v>
      </c>
      <c r="C285" s="25">
        <v>43009</v>
      </c>
      <c r="D285" s="25">
        <v>43100</v>
      </c>
      <c r="E285" s="1" t="s">
        <v>67</v>
      </c>
      <c r="F285" s="1" t="s">
        <v>68</v>
      </c>
      <c r="H285" s="1" t="s">
        <v>72</v>
      </c>
      <c r="L285" s="1" t="s">
        <v>78</v>
      </c>
      <c r="Q285" s="31">
        <v>18445</v>
      </c>
      <c r="T285" s="1">
        <v>8</v>
      </c>
      <c r="U285" s="28">
        <f t="shared" si="15"/>
        <v>4.412332469251558E-4</v>
      </c>
      <c r="AB285" s="1">
        <v>18445</v>
      </c>
      <c r="AF285" s="31">
        <v>18131</v>
      </c>
      <c r="AG285" s="28">
        <f t="shared" si="16"/>
        <v>0.98297641637300082</v>
      </c>
      <c r="AI285" s="26">
        <v>32.46</v>
      </c>
      <c r="AL285" s="26">
        <v>588.53226000000006</v>
      </c>
    </row>
    <row r="286" spans="1:38" s="1" customFormat="1">
      <c r="A286" s="1" t="s">
        <v>66</v>
      </c>
      <c r="B286" s="25">
        <v>43035</v>
      </c>
      <c r="C286" s="25">
        <v>43009</v>
      </c>
      <c r="D286" s="25">
        <v>43100</v>
      </c>
      <c r="E286" s="1" t="s">
        <v>67</v>
      </c>
      <c r="F286" s="1" t="s">
        <v>68</v>
      </c>
      <c r="H286" s="1" t="s">
        <v>73</v>
      </c>
      <c r="L286" s="1" t="s">
        <v>79</v>
      </c>
      <c r="Q286" s="31">
        <v>7325</v>
      </c>
      <c r="T286" s="1">
        <v>1</v>
      </c>
      <c r="U286" s="28">
        <f t="shared" si="15"/>
        <v>1.381406271584473E-4</v>
      </c>
      <c r="AB286" s="1">
        <v>7325</v>
      </c>
      <c r="AF286" s="31">
        <v>7239</v>
      </c>
      <c r="AG286" s="28">
        <f t="shared" si="16"/>
        <v>0.98825938566552896</v>
      </c>
      <c r="AI286" s="26">
        <v>32.46</v>
      </c>
      <c r="AL286" s="26">
        <v>234.97793999999999</v>
      </c>
    </row>
    <row r="287" spans="1:38" s="1" customFormat="1">
      <c r="A287" s="1" t="s">
        <v>66</v>
      </c>
      <c r="B287" s="25">
        <v>43036</v>
      </c>
      <c r="C287" s="25">
        <v>43009</v>
      </c>
      <c r="D287" s="25">
        <v>43100</v>
      </c>
      <c r="E287" s="1" t="s">
        <v>67</v>
      </c>
      <c r="F287" s="1" t="s">
        <v>68</v>
      </c>
      <c r="H287" s="1" t="s">
        <v>73</v>
      </c>
      <c r="L287" s="1" t="s">
        <v>79</v>
      </c>
      <c r="Q287" s="31">
        <v>8085</v>
      </c>
      <c r="T287" s="1">
        <v>4</v>
      </c>
      <c r="U287" s="28">
        <f t="shared" si="15"/>
        <v>5.0144164472859466E-4</v>
      </c>
      <c r="AB287" s="1">
        <v>8085</v>
      </c>
      <c r="AF287" s="31">
        <v>7977</v>
      </c>
      <c r="AG287" s="28">
        <f t="shared" si="16"/>
        <v>0.98664192949907237</v>
      </c>
      <c r="AI287" s="26">
        <v>32.46</v>
      </c>
      <c r="AL287" s="26">
        <v>258.93342000000001</v>
      </c>
    </row>
    <row r="288" spans="1:38" s="1" customFormat="1">
      <c r="A288" s="1" t="s">
        <v>66</v>
      </c>
      <c r="B288" s="25">
        <v>43031</v>
      </c>
      <c r="C288" s="25">
        <v>43009</v>
      </c>
      <c r="D288" s="25">
        <v>43100</v>
      </c>
      <c r="E288" s="1" t="s">
        <v>67</v>
      </c>
      <c r="F288" s="1" t="s">
        <v>68</v>
      </c>
      <c r="H288" s="1" t="s">
        <v>73</v>
      </c>
      <c r="L288" s="1" t="s">
        <v>79</v>
      </c>
      <c r="Q288" s="31">
        <v>3626</v>
      </c>
      <c r="T288" s="1">
        <v>0</v>
      </c>
      <c r="U288" s="28">
        <f t="shared" si="15"/>
        <v>0</v>
      </c>
      <c r="AB288" s="1">
        <v>3626</v>
      </c>
      <c r="AF288" s="31">
        <v>3558</v>
      </c>
      <c r="AG288" s="28">
        <f t="shared" si="16"/>
        <v>0.98124655267512406</v>
      </c>
      <c r="AI288" s="26">
        <v>35.71</v>
      </c>
      <c r="AL288" s="26">
        <v>127.05618000000001</v>
      </c>
    </row>
    <row r="289" spans="1:38" s="1" customFormat="1">
      <c r="A289" s="1" t="s">
        <v>66</v>
      </c>
      <c r="B289" s="25">
        <v>43032</v>
      </c>
      <c r="C289" s="25">
        <v>43009</v>
      </c>
      <c r="D289" s="25">
        <v>43100</v>
      </c>
      <c r="E289" s="1" t="s">
        <v>67</v>
      </c>
      <c r="F289" s="1" t="s">
        <v>68</v>
      </c>
      <c r="H289" s="1" t="s">
        <v>73</v>
      </c>
      <c r="L289" s="1" t="s">
        <v>79</v>
      </c>
      <c r="Q289" s="31">
        <v>6343</v>
      </c>
      <c r="T289" s="1">
        <v>1</v>
      </c>
      <c r="U289" s="28">
        <f t="shared" si="15"/>
        <v>1.6100466913540493E-4</v>
      </c>
      <c r="AB289" s="1">
        <v>6343</v>
      </c>
      <c r="AF289" s="31">
        <v>6211</v>
      </c>
      <c r="AG289" s="28">
        <f t="shared" si="16"/>
        <v>0.97918965789058809</v>
      </c>
      <c r="AI289" s="26">
        <v>35.71</v>
      </c>
      <c r="AL289" s="26">
        <v>221.79480999999998</v>
      </c>
    </row>
    <row r="290" spans="1:38" s="1" customFormat="1">
      <c r="A290" s="1" t="s">
        <v>66</v>
      </c>
      <c r="B290" s="25">
        <v>43033</v>
      </c>
      <c r="C290" s="25">
        <v>43009</v>
      </c>
      <c r="D290" s="25">
        <v>43100</v>
      </c>
      <c r="E290" s="1" t="s">
        <v>67</v>
      </c>
      <c r="F290" s="1" t="s">
        <v>68</v>
      </c>
      <c r="H290" s="1" t="s">
        <v>73</v>
      </c>
      <c r="L290" s="1" t="s">
        <v>79</v>
      </c>
      <c r="Q290" s="31">
        <v>5575</v>
      </c>
      <c r="T290" s="1">
        <v>1</v>
      </c>
      <c r="U290" s="28">
        <f t="shared" si="15"/>
        <v>1.8178512997636792E-4</v>
      </c>
      <c r="AB290" s="1">
        <v>5575</v>
      </c>
      <c r="AF290" s="31">
        <v>5501</v>
      </c>
      <c r="AG290" s="28">
        <f t="shared" si="16"/>
        <v>0.98672645739910314</v>
      </c>
      <c r="AI290" s="26">
        <v>35.71</v>
      </c>
      <c r="AL290" s="26">
        <v>196.44071</v>
      </c>
    </row>
    <row r="291" spans="1:38" s="1" customFormat="1">
      <c r="A291" s="1" t="s">
        <v>66</v>
      </c>
      <c r="B291" s="25">
        <v>43034</v>
      </c>
      <c r="C291" s="25">
        <v>43009</v>
      </c>
      <c r="D291" s="25">
        <v>43100</v>
      </c>
      <c r="E291" s="1" t="s">
        <v>67</v>
      </c>
      <c r="F291" s="1" t="s">
        <v>68</v>
      </c>
      <c r="H291" s="1" t="s">
        <v>73</v>
      </c>
      <c r="L291" s="1" t="s">
        <v>79</v>
      </c>
      <c r="Q291" s="31">
        <v>5850</v>
      </c>
      <c r="T291" s="1">
        <v>1</v>
      </c>
      <c r="U291" s="28">
        <f t="shared" si="15"/>
        <v>1.7421602787456446E-4</v>
      </c>
      <c r="AB291" s="1">
        <v>5850</v>
      </c>
      <c r="AF291" s="31">
        <v>5740</v>
      </c>
      <c r="AG291" s="28">
        <f t="shared" si="16"/>
        <v>0.98119658119658115</v>
      </c>
      <c r="AI291" s="26">
        <v>35.71</v>
      </c>
      <c r="AL291" s="26">
        <v>204.97540000000001</v>
      </c>
    </row>
    <row r="292" spans="1:38" s="1" customFormat="1">
      <c r="A292" s="1" t="s">
        <v>66</v>
      </c>
      <c r="B292" s="25">
        <v>43035</v>
      </c>
      <c r="C292" s="25">
        <v>43009</v>
      </c>
      <c r="D292" s="25">
        <v>43100</v>
      </c>
      <c r="E292" s="1" t="s">
        <v>67</v>
      </c>
      <c r="F292" s="1" t="s">
        <v>68</v>
      </c>
      <c r="H292" s="1" t="s">
        <v>73</v>
      </c>
      <c r="L292" s="1" t="s">
        <v>79</v>
      </c>
      <c r="Q292" s="31">
        <v>2296</v>
      </c>
      <c r="T292" s="1">
        <v>0</v>
      </c>
      <c r="U292" s="28">
        <f t="shared" si="15"/>
        <v>0</v>
      </c>
      <c r="AB292" s="1">
        <v>2296</v>
      </c>
      <c r="AF292" s="31">
        <v>2260</v>
      </c>
      <c r="AG292" s="28">
        <f t="shared" si="16"/>
        <v>0.98432055749128922</v>
      </c>
      <c r="AI292" s="26">
        <v>35.71</v>
      </c>
      <c r="AL292" s="26">
        <v>80.704599999999999</v>
      </c>
    </row>
    <row r="293" spans="1:38" s="1" customFormat="1">
      <c r="A293" s="1" t="s">
        <v>66</v>
      </c>
      <c r="B293" s="25">
        <v>43036</v>
      </c>
      <c r="C293" s="25">
        <v>43009</v>
      </c>
      <c r="D293" s="25">
        <v>43100</v>
      </c>
      <c r="E293" s="1" t="s">
        <v>67</v>
      </c>
      <c r="F293" s="1" t="s">
        <v>68</v>
      </c>
      <c r="H293" s="1" t="s">
        <v>71</v>
      </c>
      <c r="L293" s="1" t="s">
        <v>80</v>
      </c>
      <c r="Q293" s="31">
        <v>2524</v>
      </c>
      <c r="T293" s="1">
        <v>0</v>
      </c>
      <c r="U293" s="28">
        <f t="shared" si="15"/>
        <v>0</v>
      </c>
      <c r="AB293" s="1">
        <v>2524</v>
      </c>
      <c r="AF293" s="31">
        <v>2479</v>
      </c>
      <c r="AG293" s="28">
        <f t="shared" si="16"/>
        <v>0.98217115689381929</v>
      </c>
      <c r="AI293" s="26">
        <v>35.71</v>
      </c>
      <c r="AL293" s="26">
        <v>88.525089999999992</v>
      </c>
    </row>
    <row r="294" spans="1:38" s="1" customFormat="1">
      <c r="A294" s="1" t="s">
        <v>66</v>
      </c>
      <c r="B294" s="25">
        <v>43031</v>
      </c>
      <c r="C294" s="25">
        <v>43009</v>
      </c>
      <c r="D294" s="25">
        <v>43100</v>
      </c>
      <c r="E294" s="1" t="s">
        <v>67</v>
      </c>
      <c r="F294" s="1" t="s">
        <v>68</v>
      </c>
      <c r="H294" s="1" t="s">
        <v>71</v>
      </c>
      <c r="L294" s="1" t="s">
        <v>80</v>
      </c>
      <c r="Q294" s="31">
        <v>3450</v>
      </c>
      <c r="T294" s="1">
        <v>3</v>
      </c>
      <c r="U294" s="28">
        <f t="shared" si="15"/>
        <v>8.7616822429906541E-4</v>
      </c>
      <c r="AB294" s="1">
        <v>3450</v>
      </c>
      <c r="AF294" s="31">
        <v>3424</v>
      </c>
      <c r="AG294" s="28">
        <f t="shared" si="16"/>
        <v>0.99246376811594206</v>
      </c>
      <c r="AI294" s="26">
        <v>35.71</v>
      </c>
      <c r="AL294" s="26">
        <v>122.27104000000001</v>
      </c>
    </row>
    <row r="295" spans="1:38" s="1" customFormat="1">
      <c r="A295" s="1" t="s">
        <v>66</v>
      </c>
      <c r="B295" s="25">
        <v>43032</v>
      </c>
      <c r="C295" s="25">
        <v>43009</v>
      </c>
      <c r="D295" s="25">
        <v>43100</v>
      </c>
      <c r="E295" s="1" t="s">
        <v>67</v>
      </c>
      <c r="F295" s="1" t="s">
        <v>68</v>
      </c>
      <c r="H295" s="1" t="s">
        <v>71</v>
      </c>
      <c r="L295" s="1" t="s">
        <v>80</v>
      </c>
      <c r="Q295" s="31">
        <v>6044</v>
      </c>
      <c r="T295" s="1">
        <v>3</v>
      </c>
      <c r="U295" s="28">
        <f t="shared" si="15"/>
        <v>4.9883604921849018E-4</v>
      </c>
      <c r="AB295" s="1">
        <v>6044</v>
      </c>
      <c r="AF295" s="31">
        <v>6014</v>
      </c>
      <c r="AG295" s="28">
        <f t="shared" si="16"/>
        <v>0.99503639973527469</v>
      </c>
      <c r="AI295" s="26">
        <v>35.71</v>
      </c>
      <c r="AL295" s="26">
        <v>214.75994</v>
      </c>
    </row>
    <row r="296" spans="1:38" s="1" customFormat="1">
      <c r="A296" s="1" t="s">
        <v>66</v>
      </c>
      <c r="B296" s="25">
        <v>43033</v>
      </c>
      <c r="C296" s="25">
        <v>43009</v>
      </c>
      <c r="D296" s="25">
        <v>43100</v>
      </c>
      <c r="E296" s="1" t="s">
        <v>67</v>
      </c>
      <c r="F296" s="1" t="s">
        <v>68</v>
      </c>
      <c r="H296" s="1" t="s">
        <v>71</v>
      </c>
      <c r="L296" s="1" t="s">
        <v>80</v>
      </c>
      <c r="Q296" s="31">
        <v>5409</v>
      </c>
      <c r="T296" s="1">
        <v>0</v>
      </c>
      <c r="U296" s="28">
        <f t="shared" si="15"/>
        <v>0</v>
      </c>
      <c r="AB296" s="1">
        <v>5409</v>
      </c>
      <c r="AF296" s="31">
        <v>5382</v>
      </c>
      <c r="AG296" s="28">
        <f t="shared" si="16"/>
        <v>0.99500831946755408</v>
      </c>
      <c r="AI296" s="26">
        <v>35.71</v>
      </c>
      <c r="AL296" s="26">
        <v>192.19121999999999</v>
      </c>
    </row>
    <row r="297" spans="1:38" s="1" customFormat="1">
      <c r="A297" s="1" t="s">
        <v>66</v>
      </c>
      <c r="B297" s="25">
        <v>43034</v>
      </c>
      <c r="C297" s="25">
        <v>43009</v>
      </c>
      <c r="D297" s="25">
        <v>43100</v>
      </c>
      <c r="E297" s="1" t="s">
        <v>67</v>
      </c>
      <c r="F297" s="1" t="s">
        <v>68</v>
      </c>
      <c r="H297" s="1" t="s">
        <v>71</v>
      </c>
      <c r="L297" s="1" t="s">
        <v>80</v>
      </c>
      <c r="Q297" s="31">
        <v>5608</v>
      </c>
      <c r="T297" s="1">
        <v>0</v>
      </c>
      <c r="U297" s="28">
        <f t="shared" si="15"/>
        <v>0</v>
      </c>
      <c r="AB297" s="1">
        <v>5608</v>
      </c>
      <c r="AF297" s="31">
        <v>5574</v>
      </c>
      <c r="AG297" s="28">
        <f t="shared" si="16"/>
        <v>0.99393723252496435</v>
      </c>
      <c r="AI297" s="26">
        <v>35.71</v>
      </c>
      <c r="AL297" s="26">
        <v>199.04754</v>
      </c>
    </row>
    <row r="298" spans="1:38" s="1" customFormat="1">
      <c r="A298" s="1" t="s">
        <v>66</v>
      </c>
      <c r="B298" s="25">
        <v>43035</v>
      </c>
      <c r="C298" s="25">
        <v>43009</v>
      </c>
      <c r="D298" s="25">
        <v>43100</v>
      </c>
      <c r="E298" s="1" t="s">
        <v>67</v>
      </c>
      <c r="F298" s="1" t="s">
        <v>68</v>
      </c>
      <c r="H298" s="1" t="s">
        <v>71</v>
      </c>
      <c r="L298" s="1" t="s">
        <v>80</v>
      </c>
      <c r="Q298" s="31">
        <v>2224</v>
      </c>
      <c r="T298" s="1">
        <v>1</v>
      </c>
      <c r="U298" s="28">
        <f t="shared" si="15"/>
        <v>4.5413260672116256E-4</v>
      </c>
      <c r="AB298" s="1">
        <v>2224</v>
      </c>
      <c r="AF298" s="31">
        <v>2202</v>
      </c>
      <c r="AG298" s="28">
        <f t="shared" si="16"/>
        <v>0.9901079136690647</v>
      </c>
      <c r="AI298" s="26">
        <v>35.71</v>
      </c>
      <c r="AL298" s="26">
        <v>78.633420000000001</v>
      </c>
    </row>
    <row r="299" spans="1:38" s="1" customFormat="1">
      <c r="A299" s="1" t="s">
        <v>66</v>
      </c>
      <c r="B299" s="25">
        <v>43036</v>
      </c>
      <c r="C299" s="25">
        <v>43009</v>
      </c>
      <c r="D299" s="25">
        <v>43100</v>
      </c>
      <c r="E299" s="1" t="s">
        <v>67</v>
      </c>
      <c r="F299" s="1" t="s">
        <v>68</v>
      </c>
      <c r="H299" s="1" t="s">
        <v>71</v>
      </c>
      <c r="L299" s="1" t="s">
        <v>80</v>
      </c>
      <c r="Q299" s="31">
        <v>2454</v>
      </c>
      <c r="T299" s="1">
        <v>0</v>
      </c>
      <c r="U299" s="28">
        <f t="shared" si="15"/>
        <v>0</v>
      </c>
      <c r="AB299" s="1">
        <v>2454</v>
      </c>
      <c r="AF299" s="31">
        <v>2446</v>
      </c>
      <c r="AG299" s="28">
        <f t="shared" si="16"/>
        <v>0.99674001629991849</v>
      </c>
      <c r="AI299" s="26">
        <v>35.71</v>
      </c>
      <c r="AL299" s="26">
        <v>87.34666</v>
      </c>
    </row>
    <row r="300" spans="1:38" s="1" customFormat="1">
      <c r="A300" s="1" t="s">
        <v>66</v>
      </c>
      <c r="B300" s="25">
        <v>43031</v>
      </c>
      <c r="C300" s="25">
        <v>43009</v>
      </c>
      <c r="D300" s="25">
        <v>43100</v>
      </c>
      <c r="E300" s="1" t="s">
        <v>67</v>
      </c>
      <c r="F300" s="1" t="s">
        <v>68</v>
      </c>
      <c r="H300" s="1" t="s">
        <v>73</v>
      </c>
      <c r="L300" s="1" t="s">
        <v>82</v>
      </c>
      <c r="Q300" s="31">
        <v>3206</v>
      </c>
      <c r="T300" s="1">
        <v>1</v>
      </c>
      <c r="U300" s="28">
        <f t="shared" si="15"/>
        <v>3.1367628607277288E-4</v>
      </c>
      <c r="AB300" s="1">
        <v>3206</v>
      </c>
      <c r="AF300" s="31">
        <v>3188</v>
      </c>
      <c r="AG300" s="28">
        <f t="shared" si="16"/>
        <v>0.99438552713661887</v>
      </c>
      <c r="AI300" s="26">
        <v>35.71</v>
      </c>
      <c r="AL300" s="26">
        <v>113.84348</v>
      </c>
    </row>
    <row r="301" spans="1:38" s="1" customFormat="1">
      <c r="A301" s="1" t="s">
        <v>66</v>
      </c>
      <c r="B301" s="25">
        <v>43032</v>
      </c>
      <c r="C301" s="25">
        <v>43009</v>
      </c>
      <c r="D301" s="25">
        <v>43100</v>
      </c>
      <c r="E301" s="1" t="s">
        <v>67</v>
      </c>
      <c r="F301" s="1" t="s">
        <v>68</v>
      </c>
      <c r="H301" s="1" t="s">
        <v>73</v>
      </c>
      <c r="L301" s="1" t="s">
        <v>82</v>
      </c>
      <c r="Q301" s="31">
        <v>5656</v>
      </c>
      <c r="T301" s="1">
        <v>0</v>
      </c>
      <c r="U301" s="28">
        <f t="shared" si="15"/>
        <v>0</v>
      </c>
      <c r="AB301" s="1">
        <v>5656</v>
      </c>
      <c r="AF301" s="31">
        <v>5609</v>
      </c>
      <c r="AG301" s="28">
        <f t="shared" si="16"/>
        <v>0.99169024045261667</v>
      </c>
      <c r="AI301" s="26">
        <v>35.71</v>
      </c>
      <c r="AL301" s="26">
        <v>200.29739000000001</v>
      </c>
    </row>
    <row r="302" spans="1:38" s="1" customFormat="1">
      <c r="A302" s="1" t="s">
        <v>66</v>
      </c>
      <c r="B302" s="25">
        <v>43033</v>
      </c>
      <c r="C302" s="25">
        <v>43009</v>
      </c>
      <c r="D302" s="25">
        <v>43100</v>
      </c>
      <c r="E302" s="1" t="s">
        <v>67</v>
      </c>
      <c r="F302" s="1" t="s">
        <v>68</v>
      </c>
      <c r="H302" s="1" t="s">
        <v>73</v>
      </c>
      <c r="L302" s="1" t="s">
        <v>82</v>
      </c>
      <c r="Q302" s="31">
        <v>5229</v>
      </c>
      <c r="T302" s="1">
        <v>0</v>
      </c>
      <c r="U302" s="28">
        <f t="shared" si="15"/>
        <v>0</v>
      </c>
      <c r="AB302" s="1">
        <v>5229</v>
      </c>
      <c r="AF302" s="31">
        <v>5211</v>
      </c>
      <c r="AG302" s="28">
        <f t="shared" si="16"/>
        <v>0.99655765920826167</v>
      </c>
      <c r="AI302" s="26">
        <v>35.71</v>
      </c>
      <c r="AL302" s="26">
        <v>186.08481</v>
      </c>
    </row>
    <row r="303" spans="1:38" s="1" customFormat="1">
      <c r="A303" s="1" t="s">
        <v>66</v>
      </c>
      <c r="B303" s="25">
        <v>43034</v>
      </c>
      <c r="C303" s="25">
        <v>43009</v>
      </c>
      <c r="D303" s="25">
        <v>43100</v>
      </c>
      <c r="E303" s="1" t="s">
        <v>67</v>
      </c>
      <c r="F303" s="1" t="s">
        <v>68</v>
      </c>
      <c r="H303" s="1" t="s">
        <v>73</v>
      </c>
      <c r="L303" s="1" t="s">
        <v>82</v>
      </c>
      <c r="Q303" s="31">
        <v>5378</v>
      </c>
      <c r="T303" s="1">
        <v>0</v>
      </c>
      <c r="U303" s="28">
        <f t="shared" si="15"/>
        <v>0</v>
      </c>
      <c r="AB303" s="1">
        <v>5378</v>
      </c>
      <c r="AF303" s="31">
        <v>5340</v>
      </c>
      <c r="AG303" s="28">
        <f t="shared" si="16"/>
        <v>0.99293417627370772</v>
      </c>
      <c r="AI303" s="26">
        <v>35.71</v>
      </c>
      <c r="AL303" s="26">
        <v>190.69139999999999</v>
      </c>
    </row>
    <row r="304" spans="1:38" s="1" customFormat="1">
      <c r="A304" s="1" t="s">
        <v>66</v>
      </c>
      <c r="B304" s="25">
        <v>43035</v>
      </c>
      <c r="C304" s="25">
        <v>43009</v>
      </c>
      <c r="D304" s="25">
        <v>43100</v>
      </c>
      <c r="E304" s="1" t="s">
        <v>67</v>
      </c>
      <c r="F304" s="1" t="s">
        <v>68</v>
      </c>
      <c r="H304" s="1" t="s">
        <v>73</v>
      </c>
      <c r="L304" s="1" t="s">
        <v>82</v>
      </c>
      <c r="Q304" s="31">
        <v>2063</v>
      </c>
      <c r="T304" s="1">
        <v>0</v>
      </c>
      <c r="U304" s="28">
        <f t="shared" ref="U304:U367" si="17">T304/AF304</f>
        <v>0</v>
      </c>
      <c r="AB304" s="1">
        <v>2063</v>
      </c>
      <c r="AF304" s="31">
        <v>2054</v>
      </c>
      <c r="AG304" s="28">
        <f t="shared" si="16"/>
        <v>0.99563742123121668</v>
      </c>
      <c r="AI304" s="26">
        <v>35.71</v>
      </c>
      <c r="AL304" s="26">
        <v>73.348339999999993</v>
      </c>
    </row>
    <row r="305" spans="1:38" s="1" customFormat="1">
      <c r="A305" s="1" t="s">
        <v>66</v>
      </c>
      <c r="B305" s="25">
        <v>43036</v>
      </c>
      <c r="C305" s="25">
        <v>43009</v>
      </c>
      <c r="D305" s="25">
        <v>43100</v>
      </c>
      <c r="E305" s="1" t="s">
        <v>67</v>
      </c>
      <c r="F305" s="1" t="s">
        <v>68</v>
      </c>
      <c r="H305" s="1" t="s">
        <v>73</v>
      </c>
      <c r="L305" s="1" t="s">
        <v>82</v>
      </c>
      <c r="Q305" s="31">
        <v>2351</v>
      </c>
      <c r="T305" s="1">
        <v>0</v>
      </c>
      <c r="U305" s="28">
        <f t="shared" si="17"/>
        <v>0</v>
      </c>
      <c r="AB305" s="1">
        <v>2351</v>
      </c>
      <c r="AF305" s="31">
        <v>2335</v>
      </c>
      <c r="AG305" s="28">
        <f t="shared" ref="AG305:AG328" si="18">AF305/Q305</f>
        <v>0.99319438536792859</v>
      </c>
      <c r="AI305" s="26">
        <v>35.71</v>
      </c>
      <c r="AL305" s="26">
        <v>83.382850000000005</v>
      </c>
    </row>
    <row r="306" spans="1:38">
      <c r="A306" s="37" t="s">
        <v>66</v>
      </c>
      <c r="B306" s="38">
        <v>43037</v>
      </c>
      <c r="C306" s="38">
        <v>43009</v>
      </c>
      <c r="D306" s="38">
        <v>43100</v>
      </c>
      <c r="E306" s="37" t="s">
        <v>67</v>
      </c>
      <c r="F306" s="37" t="s">
        <v>68</v>
      </c>
      <c r="H306" s="37" t="s">
        <v>73</v>
      </c>
      <c r="L306" s="37" t="s">
        <v>82</v>
      </c>
      <c r="Q306" s="39">
        <v>24716</v>
      </c>
      <c r="T306" s="37">
        <v>23</v>
      </c>
      <c r="U306" s="40">
        <f t="shared" si="17"/>
        <v>9.512386781918193E-4</v>
      </c>
      <c r="AB306" s="37">
        <v>24716</v>
      </c>
      <c r="AF306" s="39">
        <v>24179</v>
      </c>
      <c r="AG306" s="40">
        <f t="shared" si="18"/>
        <v>0.97827318336300373</v>
      </c>
      <c r="AI306" s="41">
        <v>27.05</v>
      </c>
      <c r="AL306" s="41">
        <f>AF306*AI306/1000</f>
        <v>654.04195000000004</v>
      </c>
    </row>
    <row r="307" spans="1:38">
      <c r="A307" s="37" t="s">
        <v>66</v>
      </c>
      <c r="B307" s="38">
        <v>43038</v>
      </c>
      <c r="C307" s="38">
        <v>43009</v>
      </c>
      <c r="D307" s="38">
        <v>43100</v>
      </c>
      <c r="E307" s="37" t="s">
        <v>67</v>
      </c>
      <c r="F307" s="37" t="s">
        <v>68</v>
      </c>
      <c r="H307" s="37" t="s">
        <v>69</v>
      </c>
      <c r="L307" s="37" t="s">
        <v>76</v>
      </c>
      <c r="Q307" s="39">
        <v>36957</v>
      </c>
      <c r="T307" s="37">
        <v>33</v>
      </c>
      <c r="U307" s="40">
        <f t="shared" si="17"/>
        <v>9.0844023564389139E-4</v>
      </c>
      <c r="AB307" s="37">
        <v>36957</v>
      </c>
      <c r="AF307" s="39">
        <v>36326</v>
      </c>
      <c r="AG307" s="40">
        <f t="shared" si="18"/>
        <v>0.98292610330925134</v>
      </c>
      <c r="AI307" s="41">
        <v>27.05</v>
      </c>
      <c r="AL307" s="41">
        <f t="shared" ref="AL307:AL370" si="19">AF307*AI307/1000</f>
        <v>982.61830000000009</v>
      </c>
    </row>
    <row r="308" spans="1:38">
      <c r="A308" s="37" t="s">
        <v>66</v>
      </c>
      <c r="B308" s="38">
        <v>43039</v>
      </c>
      <c r="C308" s="38">
        <v>43009</v>
      </c>
      <c r="D308" s="38">
        <v>43100</v>
      </c>
      <c r="E308" s="37" t="s">
        <v>67</v>
      </c>
      <c r="F308" s="37" t="s">
        <v>68</v>
      </c>
      <c r="H308" s="37" t="s">
        <v>69</v>
      </c>
      <c r="L308" s="37" t="s">
        <v>76</v>
      </c>
      <c r="Q308" s="39">
        <v>64395</v>
      </c>
      <c r="T308" s="37">
        <v>47</v>
      </c>
      <c r="U308" s="40">
        <f t="shared" si="17"/>
        <v>7.4553472288315726E-4</v>
      </c>
      <c r="AB308" s="37">
        <v>64395</v>
      </c>
      <c r="AF308" s="39">
        <v>63042</v>
      </c>
      <c r="AG308" s="40">
        <f t="shared" si="18"/>
        <v>0.97898905194502683</v>
      </c>
      <c r="AI308" s="41">
        <v>27.05</v>
      </c>
      <c r="AL308" s="41">
        <f t="shared" si="19"/>
        <v>1705.2861</v>
      </c>
    </row>
    <row r="309" spans="1:38">
      <c r="A309" s="37" t="s">
        <v>66</v>
      </c>
      <c r="B309" s="38">
        <v>43037</v>
      </c>
      <c r="C309" s="38">
        <v>43009</v>
      </c>
      <c r="D309" s="38">
        <v>43100</v>
      </c>
      <c r="E309" s="37" t="s">
        <v>67</v>
      </c>
      <c r="F309" s="37" t="s">
        <v>68</v>
      </c>
      <c r="H309" s="37" t="s">
        <v>69</v>
      </c>
      <c r="L309" s="37" t="s">
        <v>76</v>
      </c>
      <c r="Q309" s="39">
        <v>26379</v>
      </c>
      <c r="T309" s="37">
        <v>18</v>
      </c>
      <c r="U309" s="40">
        <f t="shared" si="17"/>
        <v>6.9514173167529157E-4</v>
      </c>
      <c r="AB309" s="37">
        <v>26379</v>
      </c>
      <c r="AF309" s="39">
        <v>25894</v>
      </c>
      <c r="AG309" s="40">
        <f t="shared" si="18"/>
        <v>0.981614162781</v>
      </c>
      <c r="AI309" s="41">
        <v>27.05</v>
      </c>
      <c r="AL309" s="41">
        <f t="shared" si="19"/>
        <v>700.43270000000007</v>
      </c>
    </row>
    <row r="310" spans="1:38">
      <c r="A310" s="37" t="s">
        <v>66</v>
      </c>
      <c r="B310" s="38">
        <v>43038</v>
      </c>
      <c r="C310" s="38">
        <v>43009</v>
      </c>
      <c r="D310" s="38">
        <v>43100</v>
      </c>
      <c r="E310" s="37" t="s">
        <v>67</v>
      </c>
      <c r="F310" s="37" t="s">
        <v>68</v>
      </c>
      <c r="H310" s="37" t="s">
        <v>69</v>
      </c>
      <c r="L310" s="37" t="s">
        <v>76</v>
      </c>
      <c r="Q310" s="39">
        <v>44618</v>
      </c>
      <c r="T310" s="37">
        <v>32</v>
      </c>
      <c r="U310" s="40">
        <f t="shared" si="17"/>
        <v>7.2766963798435514E-4</v>
      </c>
      <c r="AB310" s="37">
        <v>44618</v>
      </c>
      <c r="AF310" s="39">
        <v>43976</v>
      </c>
      <c r="AG310" s="40">
        <f t="shared" si="18"/>
        <v>0.98561118830965078</v>
      </c>
      <c r="AI310" s="41">
        <v>27.05</v>
      </c>
      <c r="AL310" s="41">
        <f t="shared" si="19"/>
        <v>1189.5508</v>
      </c>
    </row>
    <row r="311" spans="1:38">
      <c r="A311" s="37" t="s">
        <v>66</v>
      </c>
      <c r="B311" s="38">
        <v>43039</v>
      </c>
      <c r="C311" s="38">
        <v>43009</v>
      </c>
      <c r="D311" s="38">
        <v>43100</v>
      </c>
      <c r="E311" s="37" t="s">
        <v>67</v>
      </c>
      <c r="F311" s="37" t="s">
        <v>68</v>
      </c>
      <c r="H311" s="37" t="s">
        <v>69</v>
      </c>
      <c r="L311" s="37" t="s">
        <v>76</v>
      </c>
      <c r="Q311" s="39">
        <v>85046</v>
      </c>
      <c r="T311" s="37">
        <v>52</v>
      </c>
      <c r="U311" s="40">
        <f t="shared" si="17"/>
        <v>6.2050284596016844E-4</v>
      </c>
      <c r="AB311" s="37">
        <v>85046</v>
      </c>
      <c r="AF311" s="39">
        <v>83803</v>
      </c>
      <c r="AG311" s="40">
        <f t="shared" si="18"/>
        <v>0.98538438021776453</v>
      </c>
      <c r="AI311" s="41">
        <v>27.05</v>
      </c>
      <c r="AL311" s="41">
        <f t="shared" si="19"/>
        <v>2266.8711499999999</v>
      </c>
    </row>
    <row r="312" spans="1:38">
      <c r="A312" s="37" t="s">
        <v>66</v>
      </c>
      <c r="B312" s="38">
        <v>43037</v>
      </c>
      <c r="C312" s="38">
        <v>43009</v>
      </c>
      <c r="D312" s="38">
        <v>43100</v>
      </c>
      <c r="E312" s="37" t="s">
        <v>67</v>
      </c>
      <c r="F312" s="37" t="s">
        <v>68</v>
      </c>
      <c r="H312" s="37" t="s">
        <v>69</v>
      </c>
      <c r="L312" s="37" t="s">
        <v>76</v>
      </c>
      <c r="Q312" s="39">
        <v>10711</v>
      </c>
      <c r="T312" s="37">
        <v>14</v>
      </c>
      <c r="U312" s="40">
        <f t="shared" si="17"/>
        <v>1.332571863696935E-3</v>
      </c>
      <c r="AB312" s="37">
        <v>10711</v>
      </c>
      <c r="AF312" s="39">
        <v>10506</v>
      </c>
      <c r="AG312" s="40">
        <f t="shared" si="18"/>
        <v>0.98086079731117548</v>
      </c>
      <c r="AI312" s="41">
        <v>32.46</v>
      </c>
      <c r="AL312" s="41">
        <f t="shared" si="19"/>
        <v>341.02476000000001</v>
      </c>
    </row>
    <row r="313" spans="1:38">
      <c r="A313" s="37" t="s">
        <v>66</v>
      </c>
      <c r="B313" s="38">
        <v>43038</v>
      </c>
      <c r="C313" s="38">
        <v>43009</v>
      </c>
      <c r="D313" s="38">
        <v>43100</v>
      </c>
      <c r="E313" s="37" t="s">
        <v>67</v>
      </c>
      <c r="F313" s="37" t="s">
        <v>68</v>
      </c>
      <c r="H313" s="37" t="s">
        <v>69</v>
      </c>
      <c r="L313" s="37" t="s">
        <v>76</v>
      </c>
      <c r="Q313" s="39">
        <v>18631</v>
      </c>
      <c r="T313" s="37">
        <v>12</v>
      </c>
      <c r="U313" s="40">
        <f t="shared" si="17"/>
        <v>6.5796688233358918E-4</v>
      </c>
      <c r="AB313" s="37">
        <v>18631</v>
      </c>
      <c r="AF313" s="39">
        <v>18238</v>
      </c>
      <c r="AG313" s="40">
        <f t="shared" si="18"/>
        <v>0.9789061242015995</v>
      </c>
      <c r="AI313" s="41">
        <v>32.46</v>
      </c>
      <c r="AL313" s="41">
        <f t="shared" si="19"/>
        <v>592.00548000000003</v>
      </c>
    </row>
    <row r="314" spans="1:38">
      <c r="A314" s="37" t="s">
        <v>66</v>
      </c>
      <c r="B314" s="38">
        <v>43039</v>
      </c>
      <c r="C314" s="38">
        <v>43009</v>
      </c>
      <c r="D314" s="38">
        <v>43100</v>
      </c>
      <c r="E314" s="37" t="s">
        <v>67</v>
      </c>
      <c r="F314" s="37" t="s">
        <v>68</v>
      </c>
      <c r="H314" s="37" t="s">
        <v>70</v>
      </c>
      <c r="L314" s="37" t="s">
        <v>76</v>
      </c>
      <c r="Q314" s="39">
        <v>30569</v>
      </c>
      <c r="T314" s="37">
        <v>27</v>
      </c>
      <c r="U314" s="40">
        <f t="shared" si="17"/>
        <v>9.0945836701697652E-4</v>
      </c>
      <c r="AB314" s="37">
        <v>30569</v>
      </c>
      <c r="AF314" s="39">
        <v>29688</v>
      </c>
      <c r="AG314" s="40">
        <f t="shared" si="18"/>
        <v>0.97117995354771169</v>
      </c>
      <c r="AI314" s="41">
        <v>32.46</v>
      </c>
      <c r="AL314" s="41">
        <f t="shared" si="19"/>
        <v>963.67247999999995</v>
      </c>
    </row>
    <row r="315" spans="1:38">
      <c r="A315" s="37" t="s">
        <v>66</v>
      </c>
      <c r="B315" s="38">
        <v>43037</v>
      </c>
      <c r="C315" s="38">
        <v>43009</v>
      </c>
      <c r="D315" s="38">
        <v>43100</v>
      </c>
      <c r="E315" s="37" t="s">
        <v>67</v>
      </c>
      <c r="F315" s="37" t="s">
        <v>68</v>
      </c>
      <c r="H315" s="37" t="s">
        <v>70</v>
      </c>
      <c r="L315" s="37" t="s">
        <v>76</v>
      </c>
      <c r="Q315" s="39">
        <v>10152</v>
      </c>
      <c r="T315" s="37">
        <v>5</v>
      </c>
      <c r="U315" s="40">
        <f t="shared" si="17"/>
        <v>4.972155926809865E-4</v>
      </c>
      <c r="AB315" s="37">
        <v>10152</v>
      </c>
      <c r="AF315" s="39">
        <v>10056</v>
      </c>
      <c r="AG315" s="40">
        <f t="shared" si="18"/>
        <v>0.99054373522458627</v>
      </c>
      <c r="AI315" s="41">
        <v>32.46</v>
      </c>
      <c r="AL315" s="41">
        <f t="shared" si="19"/>
        <v>326.41775999999999</v>
      </c>
    </row>
    <row r="316" spans="1:38">
      <c r="A316" s="37" t="s">
        <v>66</v>
      </c>
      <c r="B316" s="38">
        <v>43038</v>
      </c>
      <c r="C316" s="38">
        <v>43009</v>
      </c>
      <c r="D316" s="38">
        <v>43100</v>
      </c>
      <c r="E316" s="37" t="s">
        <v>67</v>
      </c>
      <c r="F316" s="37" t="s">
        <v>68</v>
      </c>
      <c r="H316" s="37" t="s">
        <v>70</v>
      </c>
      <c r="L316" s="37" t="s">
        <v>76</v>
      </c>
      <c r="Q316" s="39">
        <v>17571</v>
      </c>
      <c r="T316" s="37">
        <v>10</v>
      </c>
      <c r="U316" s="40">
        <f t="shared" si="17"/>
        <v>5.7517542850569429E-4</v>
      </c>
      <c r="AB316" s="37">
        <v>17571</v>
      </c>
      <c r="AF316" s="39">
        <v>17386</v>
      </c>
      <c r="AG316" s="40">
        <f t="shared" si="18"/>
        <v>0.98947128791759154</v>
      </c>
      <c r="AI316" s="41">
        <v>32.46</v>
      </c>
      <c r="AL316" s="41">
        <f t="shared" si="19"/>
        <v>564.34956000000011</v>
      </c>
    </row>
    <row r="317" spans="1:38">
      <c r="A317" s="37" t="s">
        <v>66</v>
      </c>
      <c r="B317" s="38">
        <v>43039</v>
      </c>
      <c r="C317" s="38">
        <v>43009</v>
      </c>
      <c r="D317" s="38">
        <v>43100</v>
      </c>
      <c r="E317" s="37" t="s">
        <v>67</v>
      </c>
      <c r="F317" s="37" t="s">
        <v>68</v>
      </c>
      <c r="H317" s="37" t="s">
        <v>70</v>
      </c>
      <c r="L317" s="37" t="s">
        <v>76</v>
      </c>
      <c r="Q317" s="39">
        <v>28185</v>
      </c>
      <c r="T317" s="37">
        <v>10</v>
      </c>
      <c r="U317" s="40">
        <f t="shared" si="17"/>
        <v>3.5882162976784242E-4</v>
      </c>
      <c r="AB317" s="37">
        <v>28185</v>
      </c>
      <c r="AF317" s="39">
        <v>27869</v>
      </c>
      <c r="AG317" s="40">
        <f t="shared" si="18"/>
        <v>0.98878836260422209</v>
      </c>
      <c r="AI317" s="41">
        <v>32.46</v>
      </c>
      <c r="AL317" s="41">
        <f t="shared" si="19"/>
        <v>904.62774000000002</v>
      </c>
    </row>
    <row r="318" spans="1:38">
      <c r="A318" s="37" t="s">
        <v>66</v>
      </c>
      <c r="B318" s="38">
        <v>43037</v>
      </c>
      <c r="C318" s="38">
        <v>43009</v>
      </c>
      <c r="D318" s="38">
        <v>43100</v>
      </c>
      <c r="E318" s="37" t="s">
        <v>67</v>
      </c>
      <c r="F318" s="37" t="s">
        <v>68</v>
      </c>
      <c r="H318" s="37" t="s">
        <v>70</v>
      </c>
      <c r="L318" s="37" t="s">
        <v>76</v>
      </c>
      <c r="Q318" s="39">
        <v>9121</v>
      </c>
      <c r="T318" s="37">
        <v>2</v>
      </c>
      <c r="U318" s="40">
        <f t="shared" si="17"/>
        <v>2.2128789555211331E-4</v>
      </c>
      <c r="AB318" s="37">
        <v>9121</v>
      </c>
      <c r="AF318" s="39">
        <v>9038</v>
      </c>
      <c r="AG318" s="40">
        <f t="shared" si="18"/>
        <v>0.99090012060081134</v>
      </c>
      <c r="AI318" s="41">
        <v>32.46</v>
      </c>
      <c r="AL318" s="41">
        <f t="shared" si="19"/>
        <v>293.37347999999997</v>
      </c>
    </row>
    <row r="319" spans="1:38">
      <c r="A319" s="37" t="s">
        <v>66</v>
      </c>
      <c r="B319" s="38">
        <v>43038</v>
      </c>
      <c r="C319" s="38">
        <v>43009</v>
      </c>
      <c r="D319" s="38">
        <v>43100</v>
      </c>
      <c r="E319" s="37" t="s">
        <v>67</v>
      </c>
      <c r="F319" s="37" t="s">
        <v>68</v>
      </c>
      <c r="H319" s="37" t="s">
        <v>70</v>
      </c>
      <c r="L319" s="37" t="s">
        <v>76</v>
      </c>
      <c r="Q319" s="39">
        <v>16074</v>
      </c>
      <c r="T319" s="37">
        <v>4</v>
      </c>
      <c r="U319" s="40">
        <f t="shared" si="17"/>
        <v>2.5136680701313394E-4</v>
      </c>
      <c r="AB319" s="37">
        <v>16074</v>
      </c>
      <c r="AF319" s="39">
        <v>15913</v>
      </c>
      <c r="AG319" s="40">
        <f t="shared" si="18"/>
        <v>0.9899838248102526</v>
      </c>
      <c r="AI319" s="41">
        <v>32.46</v>
      </c>
      <c r="AL319" s="41">
        <f t="shared" si="19"/>
        <v>516.53598</v>
      </c>
    </row>
    <row r="320" spans="1:38">
      <c r="A320" s="37" t="s">
        <v>66</v>
      </c>
      <c r="B320" s="38">
        <v>43039</v>
      </c>
      <c r="C320" s="38">
        <v>43009</v>
      </c>
      <c r="D320" s="38">
        <v>43100</v>
      </c>
      <c r="E320" s="37" t="s">
        <v>67</v>
      </c>
      <c r="F320" s="37" t="s">
        <v>68</v>
      </c>
      <c r="H320" s="37" t="s">
        <v>70</v>
      </c>
      <c r="L320" s="37" t="s">
        <v>76</v>
      </c>
      <c r="Q320" s="39">
        <v>25609</v>
      </c>
      <c r="T320" s="37">
        <v>8</v>
      </c>
      <c r="U320" s="40">
        <f t="shared" si="17"/>
        <v>3.1639311844967373E-4</v>
      </c>
      <c r="AB320" s="37">
        <v>25609</v>
      </c>
      <c r="AF320" s="39">
        <v>25285</v>
      </c>
      <c r="AG320" s="40">
        <f t="shared" si="18"/>
        <v>0.98734819789917605</v>
      </c>
      <c r="AI320" s="41">
        <v>32.46</v>
      </c>
      <c r="AL320" s="41">
        <f t="shared" si="19"/>
        <v>820.75109999999995</v>
      </c>
    </row>
    <row r="321" spans="1:38">
      <c r="A321" s="37" t="s">
        <v>66</v>
      </c>
      <c r="B321" s="38">
        <v>43037</v>
      </c>
      <c r="C321" s="38">
        <v>43009</v>
      </c>
      <c r="D321" s="38">
        <v>43100</v>
      </c>
      <c r="E321" s="37" t="s">
        <v>67</v>
      </c>
      <c r="F321" s="37" t="s">
        <v>68</v>
      </c>
      <c r="H321" s="37" t="s">
        <v>71</v>
      </c>
      <c r="L321" s="37" t="s">
        <v>80</v>
      </c>
      <c r="Q321" s="39">
        <v>3303</v>
      </c>
      <c r="T321" s="37">
        <v>3</v>
      </c>
      <c r="U321" s="40">
        <f t="shared" si="17"/>
        <v>9.2364532019704429E-4</v>
      </c>
      <c r="AB321" s="37">
        <v>3303</v>
      </c>
      <c r="AF321" s="39">
        <v>3248</v>
      </c>
      <c r="AG321" s="40">
        <f t="shared" si="18"/>
        <v>0.98334847108689072</v>
      </c>
      <c r="AI321" s="41">
        <v>35.71</v>
      </c>
      <c r="AL321" s="41">
        <f t="shared" si="19"/>
        <v>115.98608</v>
      </c>
    </row>
    <row r="322" spans="1:38">
      <c r="A322" s="37" t="s">
        <v>66</v>
      </c>
      <c r="B322" s="38">
        <v>43038</v>
      </c>
      <c r="C322" s="38">
        <v>43009</v>
      </c>
      <c r="D322" s="38">
        <v>43100</v>
      </c>
      <c r="E322" s="37" t="s">
        <v>67</v>
      </c>
      <c r="F322" s="37" t="s">
        <v>68</v>
      </c>
      <c r="H322" s="37" t="s">
        <v>71</v>
      </c>
      <c r="L322" s="37" t="s">
        <v>80</v>
      </c>
      <c r="Q322" s="39">
        <v>5066</v>
      </c>
      <c r="T322" s="37">
        <v>1</v>
      </c>
      <c r="U322" s="40">
        <f t="shared" si="17"/>
        <v>2.0145044319097501E-4</v>
      </c>
      <c r="AB322" s="37">
        <v>5066</v>
      </c>
      <c r="AF322" s="39">
        <v>4964</v>
      </c>
      <c r="AG322" s="40">
        <f t="shared" si="18"/>
        <v>0.97986577181208057</v>
      </c>
      <c r="AI322" s="41">
        <v>35.71</v>
      </c>
      <c r="AL322" s="41">
        <f t="shared" si="19"/>
        <v>177.26444000000001</v>
      </c>
    </row>
    <row r="323" spans="1:38">
      <c r="A323" s="37" t="s">
        <v>66</v>
      </c>
      <c r="B323" s="38">
        <v>43039</v>
      </c>
      <c r="C323" s="38">
        <v>43009</v>
      </c>
      <c r="D323" s="38">
        <v>43100</v>
      </c>
      <c r="E323" s="37" t="s">
        <v>67</v>
      </c>
      <c r="F323" s="37" t="s">
        <v>68</v>
      </c>
      <c r="H323" s="37" t="s">
        <v>71</v>
      </c>
      <c r="L323" s="37" t="s">
        <v>80</v>
      </c>
      <c r="Q323" s="39">
        <v>6896</v>
      </c>
      <c r="T323" s="37">
        <v>0</v>
      </c>
      <c r="U323" s="40">
        <f t="shared" si="17"/>
        <v>0</v>
      </c>
      <c r="AB323" s="37">
        <v>6896</v>
      </c>
      <c r="AF323" s="39">
        <v>6765</v>
      </c>
      <c r="AG323" s="40">
        <f t="shared" si="18"/>
        <v>0.98100348027842232</v>
      </c>
      <c r="AI323" s="41">
        <v>35.71</v>
      </c>
      <c r="AL323" s="41">
        <f t="shared" si="19"/>
        <v>241.57814999999999</v>
      </c>
    </row>
    <row r="324" spans="1:38">
      <c r="A324" s="37" t="s">
        <v>66</v>
      </c>
      <c r="B324" s="38">
        <v>43037</v>
      </c>
      <c r="C324" s="38">
        <v>43009</v>
      </c>
      <c r="D324" s="38">
        <v>43100</v>
      </c>
      <c r="E324" s="37" t="s">
        <v>67</v>
      </c>
      <c r="F324" s="37" t="s">
        <v>68</v>
      </c>
      <c r="H324" s="37" t="s">
        <v>72</v>
      </c>
      <c r="L324" s="37" t="s">
        <v>81</v>
      </c>
      <c r="Q324" s="39">
        <v>3158</v>
      </c>
      <c r="T324" s="37">
        <v>0</v>
      </c>
      <c r="U324" s="40">
        <f t="shared" si="17"/>
        <v>0</v>
      </c>
      <c r="AB324" s="37">
        <v>3158</v>
      </c>
      <c r="AF324" s="39">
        <v>3140</v>
      </c>
      <c r="AG324" s="40">
        <f t="shared" si="18"/>
        <v>0.99430018999366687</v>
      </c>
      <c r="AI324" s="41">
        <v>35.71</v>
      </c>
      <c r="AL324" s="41">
        <f t="shared" si="19"/>
        <v>112.1294</v>
      </c>
    </row>
    <row r="325" spans="1:38">
      <c r="A325" s="37" t="s">
        <v>66</v>
      </c>
      <c r="B325" s="38">
        <v>43038</v>
      </c>
      <c r="C325" s="38">
        <v>43009</v>
      </c>
      <c r="D325" s="38">
        <v>43100</v>
      </c>
      <c r="E325" s="37" t="s">
        <v>67</v>
      </c>
      <c r="F325" s="37" t="s">
        <v>68</v>
      </c>
      <c r="H325" s="37" t="s">
        <v>72</v>
      </c>
      <c r="L325" s="37" t="s">
        <v>81</v>
      </c>
      <c r="Q325" s="39">
        <v>4838</v>
      </c>
      <c r="T325" s="37">
        <v>0</v>
      </c>
      <c r="U325" s="40">
        <f t="shared" si="17"/>
        <v>0</v>
      </c>
      <c r="AB325" s="37">
        <v>4838</v>
      </c>
      <c r="AF325" s="39">
        <v>4818</v>
      </c>
      <c r="AG325" s="40">
        <f t="shared" si="18"/>
        <v>0.99586606035551883</v>
      </c>
      <c r="AI325" s="41">
        <v>35.71</v>
      </c>
      <c r="AL325" s="41">
        <f t="shared" si="19"/>
        <v>172.05078</v>
      </c>
    </row>
    <row r="326" spans="1:38">
      <c r="A326" s="37" t="s">
        <v>66</v>
      </c>
      <c r="B326" s="38">
        <v>43039</v>
      </c>
      <c r="C326" s="38">
        <v>43009</v>
      </c>
      <c r="D326" s="38">
        <v>43100</v>
      </c>
      <c r="E326" s="37" t="s">
        <v>67</v>
      </c>
      <c r="F326" s="37" t="s">
        <v>68</v>
      </c>
      <c r="H326" s="37" t="s">
        <v>72</v>
      </c>
      <c r="L326" s="37" t="s">
        <v>81</v>
      </c>
      <c r="Q326" s="39">
        <v>6550</v>
      </c>
      <c r="T326" s="37">
        <v>1</v>
      </c>
      <c r="U326" s="40">
        <f t="shared" si="17"/>
        <v>1.5372790161414298E-4</v>
      </c>
      <c r="AB326" s="37">
        <v>6550</v>
      </c>
      <c r="AF326" s="39">
        <v>6505</v>
      </c>
      <c r="AG326" s="40">
        <f t="shared" si="18"/>
        <v>0.99312977099236643</v>
      </c>
      <c r="AI326" s="41">
        <v>35.71</v>
      </c>
      <c r="AL326" s="41">
        <f t="shared" si="19"/>
        <v>232.29355000000001</v>
      </c>
    </row>
    <row r="327" spans="1:38">
      <c r="A327" s="37" t="s">
        <v>66</v>
      </c>
      <c r="B327" s="38">
        <v>43037</v>
      </c>
      <c r="C327" s="38">
        <v>43009</v>
      </c>
      <c r="D327" s="38">
        <v>43100</v>
      </c>
      <c r="E327" s="37" t="s">
        <v>67</v>
      </c>
      <c r="F327" s="37" t="s">
        <v>68</v>
      </c>
      <c r="H327" s="37" t="s">
        <v>73</v>
      </c>
      <c r="L327" s="37" t="s">
        <v>82</v>
      </c>
      <c r="Q327" s="39">
        <v>2925</v>
      </c>
      <c r="T327" s="37">
        <v>0</v>
      </c>
      <c r="U327" s="40">
        <f t="shared" si="17"/>
        <v>0</v>
      </c>
      <c r="AB327" s="37">
        <v>2925</v>
      </c>
      <c r="AF327" s="39">
        <v>2912</v>
      </c>
      <c r="AG327" s="40">
        <f t="shared" si="18"/>
        <v>0.99555555555555553</v>
      </c>
      <c r="AI327" s="41">
        <v>35.71</v>
      </c>
      <c r="AL327" s="41">
        <f t="shared" si="19"/>
        <v>103.98752</v>
      </c>
    </row>
    <row r="328" spans="1:38">
      <c r="A328" s="37" t="s">
        <v>66</v>
      </c>
      <c r="B328" s="38">
        <v>43038</v>
      </c>
      <c r="C328" s="38">
        <v>43009</v>
      </c>
      <c r="D328" s="38">
        <v>43100</v>
      </c>
      <c r="E328" s="37" t="s">
        <v>67</v>
      </c>
      <c r="F328" s="37" t="s">
        <v>68</v>
      </c>
      <c r="H328" s="37" t="s">
        <v>73</v>
      </c>
      <c r="L328" s="37" t="s">
        <v>82</v>
      </c>
      <c r="Q328" s="39">
        <v>4602</v>
      </c>
      <c r="T328" s="37">
        <v>0</v>
      </c>
      <c r="U328" s="40">
        <f t="shared" si="17"/>
        <v>0</v>
      </c>
      <c r="AB328" s="37">
        <v>4602</v>
      </c>
      <c r="AF328" s="39">
        <v>4576</v>
      </c>
      <c r="AG328" s="40">
        <f t="shared" si="18"/>
        <v>0.99435028248587576</v>
      </c>
      <c r="AI328" s="41">
        <v>35.71</v>
      </c>
      <c r="AL328" s="41">
        <f t="shared" si="19"/>
        <v>163.40895999999998</v>
      </c>
    </row>
    <row r="329" spans="1:38">
      <c r="A329" s="37" t="s">
        <v>66</v>
      </c>
      <c r="B329" s="38">
        <v>43039</v>
      </c>
      <c r="C329" s="38">
        <v>43009</v>
      </c>
      <c r="D329" s="38">
        <v>43100</v>
      </c>
      <c r="E329" s="37" t="s">
        <v>67</v>
      </c>
      <c r="F329" s="37" t="s">
        <v>68</v>
      </c>
      <c r="H329" s="37" t="s">
        <v>73</v>
      </c>
      <c r="L329" s="37" t="s">
        <v>82</v>
      </c>
      <c r="Q329" s="39">
        <v>6118</v>
      </c>
      <c r="T329" s="37">
        <v>1</v>
      </c>
      <c r="U329" s="40">
        <f t="shared" si="17"/>
        <v>1.6420361247947455E-4</v>
      </c>
      <c r="AB329" s="37">
        <v>6118</v>
      </c>
      <c r="AF329" s="39">
        <v>6090</v>
      </c>
      <c r="AG329" s="40">
        <f>AF329/Q329</f>
        <v>0.99542334096109841</v>
      </c>
      <c r="AI329" s="41">
        <v>35.71</v>
      </c>
      <c r="AL329" s="41">
        <f t="shared" si="19"/>
        <v>217.47389999999999</v>
      </c>
    </row>
    <row r="330" spans="1:38">
      <c r="A330" s="37" t="s">
        <v>66</v>
      </c>
      <c r="B330" s="38">
        <v>43037</v>
      </c>
      <c r="C330" s="38">
        <v>43009</v>
      </c>
      <c r="D330" s="38">
        <v>43100</v>
      </c>
      <c r="E330" s="37" t="s">
        <v>67</v>
      </c>
      <c r="F330" s="37" t="s">
        <v>68</v>
      </c>
      <c r="H330" s="37" t="s">
        <v>74</v>
      </c>
      <c r="L330" s="37" t="s">
        <v>83</v>
      </c>
      <c r="T330" s="37">
        <v>9</v>
      </c>
      <c r="U330" s="40">
        <f t="shared" si="17"/>
        <v>5.0195203569436701E-4</v>
      </c>
      <c r="AF330" s="39">
        <v>17930</v>
      </c>
      <c r="AI330" s="41">
        <v>6.17</v>
      </c>
      <c r="AL330" s="41">
        <f t="shared" si="19"/>
        <v>110.6281</v>
      </c>
    </row>
    <row r="331" spans="1:38">
      <c r="A331" s="37" t="s">
        <v>66</v>
      </c>
      <c r="B331" s="38">
        <v>43038</v>
      </c>
      <c r="C331" s="38">
        <v>43009</v>
      </c>
      <c r="D331" s="38">
        <v>43100</v>
      </c>
      <c r="E331" s="37" t="s">
        <v>67</v>
      </c>
      <c r="F331" s="37" t="s">
        <v>68</v>
      </c>
      <c r="H331" s="37" t="s">
        <v>74</v>
      </c>
      <c r="L331" s="37" t="s">
        <v>83</v>
      </c>
      <c r="T331" s="37">
        <v>12</v>
      </c>
      <c r="U331" s="40">
        <f t="shared" si="17"/>
        <v>5.4122316435143423E-4</v>
      </c>
      <c r="AF331" s="39">
        <v>22172</v>
      </c>
      <c r="AI331" s="41">
        <v>6.17</v>
      </c>
      <c r="AL331" s="41">
        <f>AF331*AI331/1000</f>
        <v>136.80123999999998</v>
      </c>
    </row>
    <row r="332" spans="1:38">
      <c r="A332" s="37" t="s">
        <v>66</v>
      </c>
      <c r="B332" s="38">
        <v>43039</v>
      </c>
      <c r="C332" s="38">
        <v>43009</v>
      </c>
      <c r="D332" s="38">
        <v>43100</v>
      </c>
      <c r="E332" s="37" t="s">
        <v>67</v>
      </c>
      <c r="F332" s="37" t="s">
        <v>68</v>
      </c>
      <c r="H332" s="37" t="s">
        <v>74</v>
      </c>
      <c r="L332" s="37" t="s">
        <v>83</v>
      </c>
      <c r="T332" s="37">
        <v>21</v>
      </c>
      <c r="U332" s="40">
        <f t="shared" si="17"/>
        <v>8.0441277867156972E-4</v>
      </c>
      <c r="AF332" s="39">
        <v>26106</v>
      </c>
      <c r="AI332" s="41">
        <v>6.17</v>
      </c>
      <c r="AL332" s="41">
        <f t="shared" si="19"/>
        <v>161.07401999999999</v>
      </c>
    </row>
    <row r="333" spans="1:38">
      <c r="A333" s="37" t="s">
        <v>66</v>
      </c>
      <c r="B333" s="38">
        <v>43037</v>
      </c>
      <c r="C333" s="38">
        <v>43009</v>
      </c>
      <c r="D333" s="38">
        <v>43100</v>
      </c>
      <c r="E333" s="37" t="s">
        <v>67</v>
      </c>
      <c r="F333" s="37" t="s">
        <v>68</v>
      </c>
      <c r="H333" s="37" t="s">
        <v>75</v>
      </c>
      <c r="L333" s="37" t="s">
        <v>84</v>
      </c>
      <c r="T333" s="37">
        <v>8</v>
      </c>
      <c r="U333" s="40">
        <f t="shared" si="17"/>
        <v>7.0733863837312114E-4</v>
      </c>
      <c r="AF333" s="39">
        <v>11310</v>
      </c>
      <c r="AI333" s="41">
        <v>7.4</v>
      </c>
      <c r="AL333" s="41">
        <f t="shared" si="19"/>
        <v>83.694000000000003</v>
      </c>
    </row>
    <row r="334" spans="1:38">
      <c r="A334" s="37" t="s">
        <v>66</v>
      </c>
      <c r="B334" s="38">
        <v>43038</v>
      </c>
      <c r="C334" s="38">
        <v>43009</v>
      </c>
      <c r="D334" s="38">
        <v>43100</v>
      </c>
      <c r="E334" s="37" t="s">
        <v>67</v>
      </c>
      <c r="F334" s="37" t="s">
        <v>68</v>
      </c>
      <c r="H334" s="37" t="s">
        <v>75</v>
      </c>
      <c r="L334" s="37" t="s">
        <v>84</v>
      </c>
      <c r="T334" s="37">
        <v>9</v>
      </c>
      <c r="U334" s="40">
        <f t="shared" si="17"/>
        <v>4.5155787466760321E-4</v>
      </c>
      <c r="AF334" s="39">
        <v>19931</v>
      </c>
      <c r="AI334" s="41">
        <v>7.4</v>
      </c>
      <c r="AL334" s="41">
        <f t="shared" si="19"/>
        <v>147.48939999999999</v>
      </c>
    </row>
    <row r="335" spans="1:38">
      <c r="A335" s="37" t="s">
        <v>66</v>
      </c>
      <c r="B335" s="38">
        <v>43039</v>
      </c>
      <c r="C335" s="38">
        <v>43009</v>
      </c>
      <c r="D335" s="38">
        <v>43100</v>
      </c>
      <c r="E335" s="37" t="s">
        <v>67</v>
      </c>
      <c r="F335" s="37" t="s">
        <v>68</v>
      </c>
      <c r="H335" s="37" t="s">
        <v>75</v>
      </c>
      <c r="L335" s="37" t="s">
        <v>84</v>
      </c>
      <c r="T335" s="37">
        <v>20</v>
      </c>
      <c r="U335" s="40">
        <f t="shared" si="17"/>
        <v>6.0083516087361432E-4</v>
      </c>
      <c r="AF335" s="39">
        <v>33287</v>
      </c>
      <c r="AI335" s="41">
        <v>7.4</v>
      </c>
      <c r="AL335" s="41">
        <f t="shared" si="19"/>
        <v>246.32380000000001</v>
      </c>
    </row>
    <row r="336" spans="1:38">
      <c r="A336" s="37" t="s">
        <v>66</v>
      </c>
      <c r="B336" s="38">
        <v>43037</v>
      </c>
      <c r="C336" s="38">
        <v>43009</v>
      </c>
      <c r="D336" s="38">
        <v>43100</v>
      </c>
      <c r="E336" s="37" t="s">
        <v>67</v>
      </c>
      <c r="F336" s="37" t="s">
        <v>68</v>
      </c>
      <c r="H336" s="37" t="s">
        <v>75</v>
      </c>
      <c r="L336" s="37" t="s">
        <v>85</v>
      </c>
      <c r="T336" s="37">
        <v>1</v>
      </c>
      <c r="U336" s="40">
        <f t="shared" si="17"/>
        <v>2.834467120181406E-4</v>
      </c>
      <c r="AF336" s="39">
        <v>3528</v>
      </c>
      <c r="AI336" s="41">
        <v>8.14</v>
      </c>
      <c r="AL336" s="41">
        <f t="shared" si="19"/>
        <v>28.717920000000003</v>
      </c>
    </row>
    <row r="337" spans="1:38">
      <c r="A337" s="37" t="s">
        <v>66</v>
      </c>
      <c r="B337" s="38">
        <v>43038</v>
      </c>
      <c r="C337" s="38">
        <v>43009</v>
      </c>
      <c r="D337" s="38">
        <v>43100</v>
      </c>
      <c r="E337" s="37" t="s">
        <v>67</v>
      </c>
      <c r="F337" s="37" t="s">
        <v>68</v>
      </c>
      <c r="H337" s="37" t="s">
        <v>75</v>
      </c>
      <c r="L337" s="37" t="s">
        <v>85</v>
      </c>
      <c r="T337" s="37">
        <v>0</v>
      </c>
      <c r="U337" s="40">
        <f t="shared" si="17"/>
        <v>0</v>
      </c>
      <c r="AF337" s="39">
        <v>5419</v>
      </c>
      <c r="AI337" s="41">
        <v>8.14</v>
      </c>
      <c r="AL337" s="41">
        <f t="shared" si="19"/>
        <v>44.110660000000003</v>
      </c>
    </row>
    <row r="338" spans="1:38">
      <c r="A338" s="37" t="s">
        <v>66</v>
      </c>
      <c r="B338" s="38">
        <v>43039</v>
      </c>
      <c r="C338" s="38">
        <v>43009</v>
      </c>
      <c r="D338" s="38">
        <v>43100</v>
      </c>
      <c r="E338" s="37" t="s">
        <v>67</v>
      </c>
      <c r="F338" s="37" t="s">
        <v>68</v>
      </c>
      <c r="H338" s="37" t="s">
        <v>75</v>
      </c>
      <c r="L338" s="37" t="s">
        <v>85</v>
      </c>
      <c r="T338" s="37">
        <v>0</v>
      </c>
      <c r="U338" s="40">
        <f t="shared" si="17"/>
        <v>0</v>
      </c>
      <c r="AF338" s="39">
        <v>7524</v>
      </c>
      <c r="AI338" s="41">
        <v>8.14</v>
      </c>
      <c r="AL338" s="41">
        <f t="shared" si="19"/>
        <v>61.245360000000005</v>
      </c>
    </row>
    <row r="339" spans="1:38">
      <c r="A339" s="37" t="s">
        <v>66</v>
      </c>
      <c r="B339" s="38">
        <v>43040</v>
      </c>
      <c r="C339" s="38">
        <v>43009</v>
      </c>
      <c r="D339" s="38">
        <v>43100</v>
      </c>
      <c r="E339" s="37" t="s">
        <v>67</v>
      </c>
      <c r="F339" s="37" t="s">
        <v>68</v>
      </c>
      <c r="H339" s="37" t="s">
        <v>69</v>
      </c>
      <c r="L339" s="37" t="s">
        <v>76</v>
      </c>
      <c r="Q339" s="39">
        <v>41769</v>
      </c>
      <c r="T339" s="37">
        <v>37</v>
      </c>
      <c r="U339" s="40">
        <f t="shared" si="17"/>
        <v>8.9681750975592026E-4</v>
      </c>
      <c r="AB339" s="37">
        <v>41769</v>
      </c>
      <c r="AF339" s="39">
        <v>41257</v>
      </c>
      <c r="AG339" s="40">
        <f>AF339/Q339</f>
        <v>0.98774210538916418</v>
      </c>
      <c r="AI339" s="41">
        <v>27.05</v>
      </c>
      <c r="AL339" s="41">
        <f t="shared" si="19"/>
        <v>1116.0018500000001</v>
      </c>
    </row>
    <row r="340" spans="1:38">
      <c r="A340" s="37" t="s">
        <v>66</v>
      </c>
      <c r="B340" s="38">
        <v>43041</v>
      </c>
      <c r="C340" s="38">
        <v>43009</v>
      </c>
      <c r="D340" s="38">
        <v>43100</v>
      </c>
      <c r="E340" s="37" t="s">
        <v>67</v>
      </c>
      <c r="F340" s="37" t="s">
        <v>68</v>
      </c>
      <c r="H340" s="37" t="s">
        <v>69</v>
      </c>
      <c r="L340" s="37" t="s">
        <v>76</v>
      </c>
      <c r="Q340" s="39">
        <v>60062</v>
      </c>
      <c r="T340" s="37">
        <v>70</v>
      </c>
      <c r="U340" s="40">
        <f t="shared" si="17"/>
        <v>1.2068133232190884E-3</v>
      </c>
      <c r="AB340" s="37">
        <v>60062</v>
      </c>
      <c r="AF340" s="39">
        <v>58004</v>
      </c>
      <c r="AG340" s="40">
        <f t="shared" ref="AG340:AG378" si="20">AF340/Q340</f>
        <v>0.96573540674636205</v>
      </c>
      <c r="AI340" s="41">
        <v>27.05</v>
      </c>
      <c r="AL340" s="41">
        <f t="shared" si="19"/>
        <v>1569.0082</v>
      </c>
    </row>
    <row r="341" spans="1:38">
      <c r="A341" s="37" t="s">
        <v>66</v>
      </c>
      <c r="B341" s="38">
        <v>43042</v>
      </c>
      <c r="C341" s="38">
        <v>43009</v>
      </c>
      <c r="D341" s="38">
        <v>43100</v>
      </c>
      <c r="E341" s="37" t="s">
        <v>67</v>
      </c>
      <c r="F341" s="37" t="s">
        <v>68</v>
      </c>
      <c r="H341" s="37" t="s">
        <v>69</v>
      </c>
      <c r="L341" s="37" t="s">
        <v>76</v>
      </c>
      <c r="Q341" s="39">
        <v>20815</v>
      </c>
      <c r="T341" s="37">
        <v>24</v>
      </c>
      <c r="U341" s="40">
        <f t="shared" si="17"/>
        <v>1.178608260079556E-3</v>
      </c>
      <c r="AB341" s="37">
        <v>20815</v>
      </c>
      <c r="AF341" s="39">
        <v>20363</v>
      </c>
      <c r="AG341" s="40">
        <f t="shared" si="20"/>
        <v>0.97828489070381941</v>
      </c>
      <c r="AI341" s="41">
        <v>27.05</v>
      </c>
      <c r="AL341" s="41">
        <f t="shared" si="19"/>
        <v>550.81915000000004</v>
      </c>
    </row>
    <row r="342" spans="1:38">
      <c r="A342" s="37" t="s">
        <v>66</v>
      </c>
      <c r="B342" s="38">
        <v>43043</v>
      </c>
      <c r="C342" s="38">
        <v>43009</v>
      </c>
      <c r="D342" s="38">
        <v>43100</v>
      </c>
      <c r="E342" s="37" t="s">
        <v>67</v>
      </c>
      <c r="F342" s="37" t="s">
        <v>68</v>
      </c>
      <c r="H342" s="37" t="s">
        <v>69</v>
      </c>
      <c r="L342" s="37" t="s">
        <v>76</v>
      </c>
      <c r="Q342" s="39">
        <v>29122</v>
      </c>
      <c r="T342" s="37">
        <v>21</v>
      </c>
      <c r="U342" s="40">
        <f t="shared" si="17"/>
        <v>7.3562896276316249E-4</v>
      </c>
      <c r="AB342" s="37">
        <v>29122</v>
      </c>
      <c r="AF342" s="39">
        <v>28547</v>
      </c>
      <c r="AG342" s="40">
        <f t="shared" si="20"/>
        <v>0.98025547695900006</v>
      </c>
      <c r="AI342" s="41">
        <v>27.05</v>
      </c>
      <c r="AL342" s="41">
        <f t="shared" si="19"/>
        <v>772.19634999999994</v>
      </c>
    </row>
    <row r="343" spans="1:38">
      <c r="A343" s="37" t="s">
        <v>66</v>
      </c>
      <c r="B343" s="38">
        <v>43044</v>
      </c>
      <c r="C343" s="38">
        <v>43009</v>
      </c>
      <c r="D343" s="38">
        <v>43100</v>
      </c>
      <c r="E343" s="37" t="s">
        <v>67</v>
      </c>
      <c r="F343" s="37" t="s">
        <v>68</v>
      </c>
      <c r="H343" s="37" t="s">
        <v>69</v>
      </c>
      <c r="L343" s="37" t="s">
        <v>76</v>
      </c>
      <c r="Q343" s="39">
        <v>38467</v>
      </c>
      <c r="T343" s="37">
        <v>18</v>
      </c>
      <c r="U343" s="40">
        <f t="shared" si="17"/>
        <v>4.7694753577106518E-4</v>
      </c>
      <c r="AB343" s="37">
        <v>38467</v>
      </c>
      <c r="AF343" s="39">
        <v>37740</v>
      </c>
      <c r="AG343" s="40">
        <f t="shared" si="20"/>
        <v>0.98110068370291414</v>
      </c>
      <c r="AI343" s="41">
        <v>27.05</v>
      </c>
      <c r="AL343" s="41">
        <f t="shared" si="19"/>
        <v>1020.867</v>
      </c>
    </row>
    <row r="344" spans="1:38">
      <c r="A344" s="37" t="s">
        <v>66</v>
      </c>
      <c r="B344" s="38">
        <v>43040</v>
      </c>
      <c r="C344" s="38">
        <v>43009</v>
      </c>
      <c r="D344" s="38">
        <v>43100</v>
      </c>
      <c r="E344" s="37" t="s">
        <v>67</v>
      </c>
      <c r="F344" s="37" t="s">
        <v>68</v>
      </c>
      <c r="H344" s="37" t="s">
        <v>70</v>
      </c>
      <c r="L344" s="37" t="s">
        <v>76</v>
      </c>
      <c r="Q344" s="39">
        <v>48634</v>
      </c>
      <c r="T344" s="37">
        <v>30</v>
      </c>
      <c r="U344" s="40">
        <f t="shared" si="17"/>
        <v>6.2432364937983851E-4</v>
      </c>
      <c r="AB344" s="37">
        <v>48634</v>
      </c>
      <c r="AF344" s="39">
        <v>48052</v>
      </c>
      <c r="AG344" s="40">
        <f t="shared" si="20"/>
        <v>0.98803306328905705</v>
      </c>
      <c r="AI344" s="41">
        <v>27.05</v>
      </c>
      <c r="AL344" s="41">
        <f t="shared" si="19"/>
        <v>1299.8066000000001</v>
      </c>
    </row>
    <row r="345" spans="1:38">
      <c r="A345" s="37" t="s">
        <v>66</v>
      </c>
      <c r="B345" s="38">
        <v>43041</v>
      </c>
      <c r="C345" s="38">
        <v>43009</v>
      </c>
      <c r="D345" s="38">
        <v>43100</v>
      </c>
      <c r="E345" s="37" t="s">
        <v>67</v>
      </c>
      <c r="F345" s="37" t="s">
        <v>68</v>
      </c>
      <c r="H345" s="37" t="s">
        <v>70</v>
      </c>
      <c r="L345" s="37" t="s">
        <v>76</v>
      </c>
      <c r="Q345" s="39">
        <v>76657</v>
      </c>
      <c r="T345" s="37">
        <v>82</v>
      </c>
      <c r="U345" s="40">
        <f t="shared" si="17"/>
        <v>1.1004938801803736E-3</v>
      </c>
      <c r="AB345" s="37">
        <v>76657</v>
      </c>
      <c r="AF345" s="39">
        <v>74512</v>
      </c>
      <c r="AG345" s="40">
        <f t="shared" si="20"/>
        <v>0.97201821099182073</v>
      </c>
      <c r="AI345" s="41">
        <v>27.05</v>
      </c>
      <c r="AL345" s="41">
        <f t="shared" si="19"/>
        <v>2015.5496000000001</v>
      </c>
    </row>
    <row r="346" spans="1:38">
      <c r="A346" s="37" t="s">
        <v>66</v>
      </c>
      <c r="B346" s="38">
        <v>43042</v>
      </c>
      <c r="C346" s="38">
        <v>43009</v>
      </c>
      <c r="D346" s="38">
        <v>43100</v>
      </c>
      <c r="E346" s="37" t="s">
        <v>67</v>
      </c>
      <c r="F346" s="37" t="s">
        <v>68</v>
      </c>
      <c r="H346" s="37" t="s">
        <v>70</v>
      </c>
      <c r="L346" s="37" t="s">
        <v>76</v>
      </c>
      <c r="Q346" s="39">
        <v>23636</v>
      </c>
      <c r="T346" s="37">
        <v>19</v>
      </c>
      <c r="U346" s="40">
        <f t="shared" si="17"/>
        <v>8.1885963022023018E-4</v>
      </c>
      <c r="AB346" s="37">
        <v>23636</v>
      </c>
      <c r="AF346" s="39">
        <v>23203</v>
      </c>
      <c r="AG346" s="40">
        <f t="shared" si="20"/>
        <v>0.98168048739211378</v>
      </c>
      <c r="AI346" s="41">
        <v>27.05</v>
      </c>
      <c r="AL346" s="41">
        <f t="shared" si="19"/>
        <v>627.64115000000004</v>
      </c>
    </row>
    <row r="347" spans="1:38">
      <c r="A347" s="37" t="s">
        <v>66</v>
      </c>
      <c r="B347" s="38">
        <v>43043</v>
      </c>
      <c r="C347" s="38">
        <v>43009</v>
      </c>
      <c r="D347" s="38">
        <v>43100</v>
      </c>
      <c r="E347" s="37" t="s">
        <v>67</v>
      </c>
      <c r="F347" s="37" t="s">
        <v>68</v>
      </c>
      <c r="H347" s="37" t="s">
        <v>70</v>
      </c>
      <c r="L347" s="37" t="s">
        <v>76</v>
      </c>
      <c r="Q347" s="39">
        <v>34042</v>
      </c>
      <c r="T347" s="37">
        <v>29</v>
      </c>
      <c r="U347" s="40">
        <f t="shared" si="17"/>
        <v>8.658784187268602E-4</v>
      </c>
      <c r="AB347" s="37">
        <v>34042</v>
      </c>
      <c r="AF347" s="39">
        <v>33492</v>
      </c>
      <c r="AG347" s="40">
        <f t="shared" si="20"/>
        <v>0.98384348745667116</v>
      </c>
      <c r="AI347" s="41">
        <v>27.05</v>
      </c>
      <c r="AL347" s="41">
        <f t="shared" si="19"/>
        <v>905.95859999999993</v>
      </c>
    </row>
    <row r="348" spans="1:38">
      <c r="A348" s="37" t="s">
        <v>66</v>
      </c>
      <c r="B348" s="38">
        <v>43044</v>
      </c>
      <c r="C348" s="38">
        <v>43009</v>
      </c>
      <c r="D348" s="38">
        <v>43100</v>
      </c>
      <c r="E348" s="37" t="s">
        <v>67</v>
      </c>
      <c r="F348" s="37" t="s">
        <v>68</v>
      </c>
      <c r="H348" s="37" t="s">
        <v>70</v>
      </c>
      <c r="L348" s="37" t="s">
        <v>76</v>
      </c>
      <c r="Q348" s="39">
        <v>51983</v>
      </c>
      <c r="T348" s="37">
        <v>37</v>
      </c>
      <c r="U348" s="40">
        <f t="shared" si="17"/>
        <v>7.2252924290652039E-4</v>
      </c>
      <c r="AB348" s="37">
        <v>51983</v>
      </c>
      <c r="AF348" s="39">
        <v>51209</v>
      </c>
      <c r="AG348" s="40">
        <f t="shared" si="20"/>
        <v>0.98511051689975571</v>
      </c>
      <c r="AI348" s="41">
        <v>27.05</v>
      </c>
      <c r="AL348" s="41">
        <f t="shared" si="19"/>
        <v>1385.20345</v>
      </c>
    </row>
    <row r="349" spans="1:38">
      <c r="A349" s="37" t="s">
        <v>66</v>
      </c>
      <c r="B349" s="38">
        <v>43040</v>
      </c>
      <c r="C349" s="38">
        <v>43009</v>
      </c>
      <c r="D349" s="38">
        <v>43100</v>
      </c>
      <c r="E349" s="37" t="s">
        <v>67</v>
      </c>
      <c r="F349" s="37" t="s">
        <v>68</v>
      </c>
      <c r="H349" s="37" t="s">
        <v>71</v>
      </c>
      <c r="L349" s="37" t="s">
        <v>77</v>
      </c>
      <c r="Q349" s="39">
        <v>15896</v>
      </c>
      <c r="T349" s="37">
        <v>7</v>
      </c>
      <c r="U349" s="40">
        <f t="shared" si="17"/>
        <v>4.4050091246617583E-4</v>
      </c>
      <c r="AB349" s="37">
        <v>15896</v>
      </c>
      <c r="AF349" s="39">
        <v>15891</v>
      </c>
      <c r="AG349" s="40">
        <f t="shared" si="20"/>
        <v>0.99968545546049326</v>
      </c>
      <c r="AI349" s="41">
        <v>32.46</v>
      </c>
      <c r="AL349" s="41">
        <f t="shared" si="19"/>
        <v>515.82186000000002</v>
      </c>
    </row>
    <row r="350" spans="1:38">
      <c r="A350" s="37" t="s">
        <v>66</v>
      </c>
      <c r="B350" s="38">
        <v>43041</v>
      </c>
      <c r="C350" s="38">
        <v>43009</v>
      </c>
      <c r="D350" s="38">
        <v>43100</v>
      </c>
      <c r="E350" s="37" t="s">
        <v>67</v>
      </c>
      <c r="F350" s="37" t="s">
        <v>68</v>
      </c>
      <c r="H350" s="37" t="s">
        <v>71</v>
      </c>
      <c r="L350" s="37" t="s">
        <v>77</v>
      </c>
      <c r="Q350" s="39">
        <v>24391</v>
      </c>
      <c r="T350" s="37">
        <v>27</v>
      </c>
      <c r="U350" s="40">
        <f t="shared" si="17"/>
        <v>1.1318856376289091E-3</v>
      </c>
      <c r="AB350" s="37">
        <v>24391</v>
      </c>
      <c r="AF350" s="39">
        <v>23854</v>
      </c>
      <c r="AG350" s="40">
        <f t="shared" si="20"/>
        <v>0.97798368250584233</v>
      </c>
      <c r="AI350" s="41">
        <v>32.46</v>
      </c>
      <c r="AL350" s="41">
        <f t="shared" si="19"/>
        <v>774.30083999999999</v>
      </c>
    </row>
    <row r="351" spans="1:38">
      <c r="A351" s="37" t="s">
        <v>66</v>
      </c>
      <c r="B351" s="38">
        <v>43042</v>
      </c>
      <c r="C351" s="38">
        <v>43009</v>
      </c>
      <c r="D351" s="38">
        <v>43100</v>
      </c>
      <c r="E351" s="37" t="s">
        <v>67</v>
      </c>
      <c r="F351" s="37" t="s">
        <v>68</v>
      </c>
      <c r="H351" s="37" t="s">
        <v>71</v>
      </c>
      <c r="L351" s="37" t="s">
        <v>77</v>
      </c>
      <c r="Q351" s="39">
        <v>14060</v>
      </c>
      <c r="T351" s="37">
        <v>14</v>
      </c>
      <c r="U351" s="40">
        <f t="shared" si="17"/>
        <v>1.0166291482100066E-3</v>
      </c>
      <c r="AB351" s="37">
        <v>14060</v>
      </c>
      <c r="AF351" s="39">
        <v>13771</v>
      </c>
      <c r="AG351" s="40">
        <f t="shared" si="20"/>
        <v>0.97944523470839262</v>
      </c>
      <c r="AI351" s="41">
        <v>32.46</v>
      </c>
      <c r="AL351" s="41">
        <f t="shared" si="19"/>
        <v>447.00666000000001</v>
      </c>
    </row>
    <row r="352" spans="1:38">
      <c r="A352" s="37" t="s">
        <v>66</v>
      </c>
      <c r="B352" s="38">
        <v>43043</v>
      </c>
      <c r="C352" s="38">
        <v>43009</v>
      </c>
      <c r="D352" s="38">
        <v>43100</v>
      </c>
      <c r="E352" s="37" t="s">
        <v>67</v>
      </c>
      <c r="F352" s="37" t="s">
        <v>68</v>
      </c>
      <c r="H352" s="37" t="s">
        <v>71</v>
      </c>
      <c r="L352" s="37" t="s">
        <v>77</v>
      </c>
      <c r="Q352" s="39">
        <v>9061</v>
      </c>
      <c r="T352" s="37">
        <v>5</v>
      </c>
      <c r="U352" s="40">
        <f t="shared" si="17"/>
        <v>5.6293627561360051E-4</v>
      </c>
      <c r="AB352" s="37">
        <v>9061</v>
      </c>
      <c r="AF352" s="39">
        <v>8882</v>
      </c>
      <c r="AG352" s="40">
        <f t="shared" si="20"/>
        <v>0.98024500606997023</v>
      </c>
      <c r="AI352" s="41">
        <v>32.46</v>
      </c>
      <c r="AL352" s="41">
        <f t="shared" si="19"/>
        <v>288.30972000000003</v>
      </c>
    </row>
    <row r="353" spans="1:38">
      <c r="A353" s="37" t="s">
        <v>66</v>
      </c>
      <c r="B353" s="38">
        <v>43044</v>
      </c>
      <c r="C353" s="38">
        <v>43009</v>
      </c>
      <c r="D353" s="38">
        <v>43100</v>
      </c>
      <c r="E353" s="37" t="s">
        <v>67</v>
      </c>
      <c r="F353" s="37" t="s">
        <v>68</v>
      </c>
      <c r="H353" s="37" t="s">
        <v>71</v>
      </c>
      <c r="L353" s="37" t="s">
        <v>77</v>
      </c>
      <c r="Q353" s="39">
        <v>14513</v>
      </c>
      <c r="T353" s="37">
        <v>5</v>
      </c>
      <c r="U353" s="40">
        <f t="shared" si="17"/>
        <v>3.5285815102328866E-4</v>
      </c>
      <c r="AB353" s="37">
        <v>14513</v>
      </c>
      <c r="AF353" s="39">
        <v>14170</v>
      </c>
      <c r="AG353" s="40">
        <f t="shared" si="20"/>
        <v>0.97636601667470546</v>
      </c>
      <c r="AI353" s="41">
        <v>32.46</v>
      </c>
      <c r="AL353" s="41">
        <f t="shared" si="19"/>
        <v>459.95820000000003</v>
      </c>
    </row>
    <row r="354" spans="1:38">
      <c r="A354" s="37" t="s">
        <v>66</v>
      </c>
      <c r="B354" s="38">
        <v>43040</v>
      </c>
      <c r="C354" s="38">
        <v>43009</v>
      </c>
      <c r="D354" s="38">
        <v>43100</v>
      </c>
      <c r="E354" s="37" t="s">
        <v>67</v>
      </c>
      <c r="F354" s="37" t="s">
        <v>68</v>
      </c>
      <c r="H354" s="37" t="s">
        <v>72</v>
      </c>
      <c r="L354" s="37" t="s">
        <v>78</v>
      </c>
      <c r="Q354" s="39">
        <v>16061</v>
      </c>
      <c r="T354" s="37">
        <v>6</v>
      </c>
      <c r="U354" s="40">
        <f t="shared" si="17"/>
        <v>3.7568092167052786E-4</v>
      </c>
      <c r="AB354" s="37">
        <v>16061</v>
      </c>
      <c r="AF354" s="39">
        <v>15971</v>
      </c>
      <c r="AG354" s="40">
        <f t="shared" si="20"/>
        <v>0.99439636386277319</v>
      </c>
      <c r="AI354" s="41">
        <v>32.46</v>
      </c>
      <c r="AL354" s="41">
        <f t="shared" si="19"/>
        <v>518.41866000000005</v>
      </c>
    </row>
    <row r="355" spans="1:38">
      <c r="A355" s="37" t="s">
        <v>66</v>
      </c>
      <c r="B355" s="38">
        <v>43041</v>
      </c>
      <c r="C355" s="38">
        <v>43009</v>
      </c>
      <c r="D355" s="38">
        <v>43100</v>
      </c>
      <c r="E355" s="37" t="s">
        <v>67</v>
      </c>
      <c r="F355" s="37" t="s">
        <v>68</v>
      </c>
      <c r="H355" s="37" t="s">
        <v>72</v>
      </c>
      <c r="L355" s="37" t="s">
        <v>78</v>
      </c>
      <c r="Q355" s="39">
        <v>23071</v>
      </c>
      <c r="T355" s="37">
        <v>9</v>
      </c>
      <c r="U355" s="40">
        <f t="shared" si="17"/>
        <v>3.9562178557299221E-4</v>
      </c>
      <c r="AB355" s="37">
        <v>23071</v>
      </c>
      <c r="AF355" s="39">
        <v>22749</v>
      </c>
      <c r="AG355" s="40">
        <f t="shared" si="20"/>
        <v>0.98604308439166055</v>
      </c>
      <c r="AI355" s="41">
        <v>32.46</v>
      </c>
      <c r="AL355" s="41">
        <f t="shared" si="19"/>
        <v>738.43254000000002</v>
      </c>
    </row>
    <row r="356" spans="1:38">
      <c r="A356" s="37" t="s">
        <v>66</v>
      </c>
      <c r="B356" s="38">
        <v>43042</v>
      </c>
      <c r="C356" s="38">
        <v>43009</v>
      </c>
      <c r="D356" s="38">
        <v>43100</v>
      </c>
      <c r="E356" s="37" t="s">
        <v>67</v>
      </c>
      <c r="F356" s="37" t="s">
        <v>68</v>
      </c>
      <c r="H356" s="37" t="s">
        <v>72</v>
      </c>
      <c r="L356" s="37" t="s">
        <v>78</v>
      </c>
      <c r="Q356" s="39">
        <v>13232</v>
      </c>
      <c r="T356" s="37">
        <v>5</v>
      </c>
      <c r="U356" s="40">
        <f t="shared" si="17"/>
        <v>3.8217534204693115E-4</v>
      </c>
      <c r="AB356" s="37">
        <v>13232</v>
      </c>
      <c r="AF356" s="39">
        <v>13083</v>
      </c>
      <c r="AG356" s="40">
        <f t="shared" si="20"/>
        <v>0.98873941958887546</v>
      </c>
      <c r="AI356" s="41">
        <v>32.46</v>
      </c>
      <c r="AL356" s="41">
        <f t="shared" si="19"/>
        <v>424.67417999999998</v>
      </c>
    </row>
    <row r="357" spans="1:38">
      <c r="A357" s="37" t="s">
        <v>66</v>
      </c>
      <c r="B357" s="38">
        <v>43043</v>
      </c>
      <c r="C357" s="38">
        <v>43009</v>
      </c>
      <c r="D357" s="38">
        <v>43100</v>
      </c>
      <c r="E357" s="37" t="s">
        <v>67</v>
      </c>
      <c r="F357" s="37" t="s">
        <v>68</v>
      </c>
      <c r="H357" s="37" t="s">
        <v>72</v>
      </c>
      <c r="L357" s="37" t="s">
        <v>78</v>
      </c>
      <c r="Q357" s="39">
        <v>8698</v>
      </c>
      <c r="T357" s="37">
        <v>2</v>
      </c>
      <c r="U357" s="40">
        <f t="shared" si="17"/>
        <v>2.3236900197513651E-4</v>
      </c>
      <c r="AB357" s="37">
        <v>8698</v>
      </c>
      <c r="AF357" s="39">
        <v>8607</v>
      </c>
      <c r="AG357" s="40">
        <f t="shared" si="20"/>
        <v>0.98953782478730745</v>
      </c>
      <c r="AI357" s="41">
        <v>32.46</v>
      </c>
      <c r="AL357" s="41">
        <f t="shared" si="19"/>
        <v>279.38322000000005</v>
      </c>
    </row>
    <row r="358" spans="1:38">
      <c r="A358" s="37" t="s">
        <v>66</v>
      </c>
      <c r="B358" s="38">
        <v>43044</v>
      </c>
      <c r="C358" s="38">
        <v>43009</v>
      </c>
      <c r="D358" s="38">
        <v>43100</v>
      </c>
      <c r="E358" s="37" t="s">
        <v>67</v>
      </c>
      <c r="F358" s="37" t="s">
        <v>68</v>
      </c>
      <c r="H358" s="37" t="s">
        <v>72</v>
      </c>
      <c r="L358" s="37" t="s">
        <v>78</v>
      </c>
      <c r="Q358" s="39">
        <v>13609</v>
      </c>
      <c r="T358" s="37">
        <v>3</v>
      </c>
      <c r="U358" s="40">
        <f t="shared" si="17"/>
        <v>2.23081499107674E-4</v>
      </c>
      <c r="AB358" s="37">
        <v>13609</v>
      </c>
      <c r="AF358" s="39">
        <v>13448</v>
      </c>
      <c r="AG358" s="40">
        <f t="shared" si="20"/>
        <v>0.98816959365126023</v>
      </c>
      <c r="AI358" s="41">
        <v>32.46</v>
      </c>
      <c r="AL358" s="41">
        <f t="shared" si="19"/>
        <v>436.52208000000002</v>
      </c>
    </row>
    <row r="359" spans="1:38">
      <c r="A359" s="37" t="s">
        <v>66</v>
      </c>
      <c r="B359" s="38">
        <v>43040</v>
      </c>
      <c r="C359" s="38">
        <v>43009</v>
      </c>
      <c r="D359" s="38">
        <v>43100</v>
      </c>
      <c r="E359" s="37" t="s">
        <v>67</v>
      </c>
      <c r="F359" s="37" t="s">
        <v>68</v>
      </c>
      <c r="H359" s="37" t="s">
        <v>73</v>
      </c>
      <c r="L359" s="37" t="s">
        <v>79</v>
      </c>
      <c r="Q359" s="39">
        <v>15989</v>
      </c>
      <c r="T359" s="37">
        <v>4</v>
      </c>
      <c r="U359" s="40">
        <f t="shared" si="17"/>
        <v>2.5219090851774791E-4</v>
      </c>
      <c r="AB359" s="37">
        <v>15989</v>
      </c>
      <c r="AF359" s="39">
        <v>15861</v>
      </c>
      <c r="AG359" s="40">
        <f t="shared" si="20"/>
        <v>0.99199449621614855</v>
      </c>
      <c r="AI359" s="41">
        <v>32.46</v>
      </c>
      <c r="AL359" s="41">
        <f t="shared" si="19"/>
        <v>514.84806000000003</v>
      </c>
    </row>
    <row r="360" spans="1:38">
      <c r="A360" s="37" t="s">
        <v>66</v>
      </c>
      <c r="B360" s="38">
        <v>43041</v>
      </c>
      <c r="C360" s="38">
        <v>43009</v>
      </c>
      <c r="D360" s="38">
        <v>43100</v>
      </c>
      <c r="E360" s="37" t="s">
        <v>67</v>
      </c>
      <c r="F360" s="37" t="s">
        <v>68</v>
      </c>
      <c r="H360" s="37" t="s">
        <v>73</v>
      </c>
      <c r="L360" s="37" t="s">
        <v>79</v>
      </c>
      <c r="Q360" s="39">
        <v>21975</v>
      </c>
      <c r="T360" s="37">
        <v>6</v>
      </c>
      <c r="U360" s="40">
        <f t="shared" si="17"/>
        <v>2.7743098904147595E-4</v>
      </c>
      <c r="AB360" s="37">
        <v>21975</v>
      </c>
      <c r="AF360" s="39">
        <v>21627</v>
      </c>
      <c r="AG360" s="40">
        <f t="shared" si="20"/>
        <v>0.98416382252559731</v>
      </c>
      <c r="AI360" s="41">
        <v>32.46</v>
      </c>
      <c r="AL360" s="41">
        <f t="shared" si="19"/>
        <v>702.01242000000002</v>
      </c>
    </row>
    <row r="361" spans="1:38">
      <c r="A361" s="37" t="s">
        <v>66</v>
      </c>
      <c r="B361" s="38">
        <v>43042</v>
      </c>
      <c r="C361" s="38">
        <v>43009</v>
      </c>
      <c r="D361" s="38">
        <v>43100</v>
      </c>
      <c r="E361" s="37" t="s">
        <v>67</v>
      </c>
      <c r="F361" s="37" t="s">
        <v>68</v>
      </c>
      <c r="H361" s="37" t="s">
        <v>73</v>
      </c>
      <c r="L361" s="37" t="s">
        <v>79</v>
      </c>
      <c r="Q361" s="39">
        <v>12128</v>
      </c>
      <c r="T361" s="37">
        <v>4</v>
      </c>
      <c r="U361" s="40">
        <f t="shared" si="17"/>
        <v>3.3419667474308631E-4</v>
      </c>
      <c r="AB361" s="37">
        <v>12128</v>
      </c>
      <c r="AF361" s="39">
        <v>11969</v>
      </c>
      <c r="AG361" s="40">
        <f t="shared" si="20"/>
        <v>0.98688984168865435</v>
      </c>
      <c r="AI361" s="41">
        <v>32.46</v>
      </c>
      <c r="AL361" s="41">
        <f t="shared" si="19"/>
        <v>388.51373999999998</v>
      </c>
    </row>
    <row r="362" spans="1:38">
      <c r="A362" s="37" t="s">
        <v>66</v>
      </c>
      <c r="B362" s="38">
        <v>43043</v>
      </c>
      <c r="C362" s="38">
        <v>43009</v>
      </c>
      <c r="D362" s="38">
        <v>43100</v>
      </c>
      <c r="E362" s="37" t="s">
        <v>67</v>
      </c>
      <c r="F362" s="37" t="s">
        <v>68</v>
      </c>
      <c r="H362" s="37" t="s">
        <v>73</v>
      </c>
      <c r="L362" s="37" t="s">
        <v>79</v>
      </c>
      <c r="Q362" s="39">
        <v>7962</v>
      </c>
      <c r="T362" s="37">
        <v>4</v>
      </c>
      <c r="U362" s="40">
        <f t="shared" si="17"/>
        <v>5.0754980332445116E-4</v>
      </c>
      <c r="AB362" s="37">
        <v>7962</v>
      </c>
      <c r="AF362" s="39">
        <v>7881</v>
      </c>
      <c r="AG362" s="40">
        <f t="shared" si="20"/>
        <v>0.98982667671439339</v>
      </c>
      <c r="AI362" s="41">
        <v>32.46</v>
      </c>
      <c r="AL362" s="41">
        <f t="shared" si="19"/>
        <v>255.81726</v>
      </c>
    </row>
    <row r="363" spans="1:38">
      <c r="A363" s="37" t="s">
        <v>66</v>
      </c>
      <c r="B363" s="38">
        <v>43044</v>
      </c>
      <c r="C363" s="38">
        <v>43009</v>
      </c>
      <c r="D363" s="38">
        <v>43100</v>
      </c>
      <c r="E363" s="37" t="s">
        <v>67</v>
      </c>
      <c r="F363" s="37" t="s">
        <v>68</v>
      </c>
      <c r="H363" s="37" t="s">
        <v>73</v>
      </c>
      <c r="L363" s="37" t="s">
        <v>79</v>
      </c>
      <c r="Q363" s="39">
        <v>12981</v>
      </c>
      <c r="T363" s="37">
        <v>1</v>
      </c>
      <c r="U363" s="40">
        <f t="shared" si="17"/>
        <v>7.8021377857532959E-5</v>
      </c>
      <c r="AB363" s="37">
        <v>12981</v>
      </c>
      <c r="AF363" s="39">
        <v>12817</v>
      </c>
      <c r="AG363" s="40">
        <f t="shared" si="20"/>
        <v>0.98736615052769428</v>
      </c>
      <c r="AI363" s="41">
        <v>32.46</v>
      </c>
      <c r="AL363" s="41">
        <f t="shared" si="19"/>
        <v>416.03982000000002</v>
      </c>
    </row>
    <row r="364" spans="1:38">
      <c r="A364" s="37" t="s">
        <v>66</v>
      </c>
      <c r="B364" s="38">
        <v>43040</v>
      </c>
      <c r="C364" s="38">
        <v>43009</v>
      </c>
      <c r="D364" s="38">
        <v>43100</v>
      </c>
      <c r="E364" s="37" t="s">
        <v>67</v>
      </c>
      <c r="F364" s="37" t="s">
        <v>68</v>
      </c>
      <c r="H364" s="37" t="s">
        <v>71</v>
      </c>
      <c r="L364" s="37" t="s">
        <v>80</v>
      </c>
      <c r="Q364" s="39">
        <v>6633</v>
      </c>
      <c r="T364" s="37">
        <v>3</v>
      </c>
      <c r="U364" s="40">
        <f t="shared" si="17"/>
        <v>4.5717768972874126E-4</v>
      </c>
      <c r="AB364" s="37">
        <v>6633</v>
      </c>
      <c r="AF364" s="39">
        <v>6562</v>
      </c>
      <c r="AG364" s="40">
        <f t="shared" si="20"/>
        <v>0.98929594451982517</v>
      </c>
      <c r="AI364" s="41">
        <v>35.71</v>
      </c>
      <c r="AL364" s="41">
        <f t="shared" si="19"/>
        <v>234.32902000000001</v>
      </c>
    </row>
    <row r="365" spans="1:38">
      <c r="A365" s="37" t="s">
        <v>66</v>
      </c>
      <c r="B365" s="38">
        <v>43041</v>
      </c>
      <c r="C365" s="38">
        <v>43009</v>
      </c>
      <c r="D365" s="38">
        <v>43100</v>
      </c>
      <c r="E365" s="37" t="s">
        <v>67</v>
      </c>
      <c r="F365" s="37" t="s">
        <v>68</v>
      </c>
      <c r="H365" s="37" t="s">
        <v>71</v>
      </c>
      <c r="L365" s="37" t="s">
        <v>80</v>
      </c>
      <c r="Q365" s="39">
        <v>5919</v>
      </c>
      <c r="T365" s="37">
        <v>1</v>
      </c>
      <c r="U365" s="40">
        <f t="shared" si="17"/>
        <v>1.7176228100309173E-4</v>
      </c>
      <c r="AB365" s="37">
        <v>5919</v>
      </c>
      <c r="AF365" s="39">
        <v>5822</v>
      </c>
      <c r="AG365" s="40">
        <f t="shared" si="20"/>
        <v>0.98361209663794558</v>
      </c>
      <c r="AI365" s="41">
        <v>35.71</v>
      </c>
      <c r="AL365" s="41">
        <f t="shared" si="19"/>
        <v>207.90361999999999</v>
      </c>
    </row>
    <row r="366" spans="1:38">
      <c r="A366" s="37" t="s">
        <v>66</v>
      </c>
      <c r="B366" s="38">
        <v>43042</v>
      </c>
      <c r="C366" s="38">
        <v>43009</v>
      </c>
      <c r="D366" s="38">
        <v>43100</v>
      </c>
      <c r="E366" s="37" t="s">
        <v>67</v>
      </c>
      <c r="F366" s="37" t="s">
        <v>68</v>
      </c>
      <c r="H366" s="37" t="s">
        <v>71</v>
      </c>
      <c r="L366" s="37" t="s">
        <v>80</v>
      </c>
      <c r="Q366" s="39">
        <v>5784</v>
      </c>
      <c r="T366" s="37">
        <v>1</v>
      </c>
      <c r="U366" s="40">
        <f t="shared" si="17"/>
        <v>1.7611835153222966E-4</v>
      </c>
      <c r="AB366" s="37">
        <v>5784</v>
      </c>
      <c r="AF366" s="39">
        <v>5678</v>
      </c>
      <c r="AG366" s="40">
        <f t="shared" si="20"/>
        <v>0.98167358229598889</v>
      </c>
      <c r="AI366" s="41">
        <v>35.71</v>
      </c>
      <c r="AL366" s="41">
        <f t="shared" si="19"/>
        <v>202.76138</v>
      </c>
    </row>
    <row r="367" spans="1:38">
      <c r="A367" s="37" t="s">
        <v>66</v>
      </c>
      <c r="B367" s="38">
        <v>43043</v>
      </c>
      <c r="C367" s="38">
        <v>43009</v>
      </c>
      <c r="D367" s="38">
        <v>43100</v>
      </c>
      <c r="E367" s="37" t="s">
        <v>67</v>
      </c>
      <c r="F367" s="37" t="s">
        <v>68</v>
      </c>
      <c r="H367" s="37" t="s">
        <v>71</v>
      </c>
      <c r="L367" s="37" t="s">
        <v>80</v>
      </c>
      <c r="Q367" s="39">
        <v>3311</v>
      </c>
      <c r="T367" s="37">
        <v>0</v>
      </c>
      <c r="U367" s="40">
        <f t="shared" si="17"/>
        <v>0</v>
      </c>
      <c r="AB367" s="37">
        <v>3311</v>
      </c>
      <c r="AF367" s="39">
        <v>3243</v>
      </c>
      <c r="AG367" s="40">
        <f t="shared" si="20"/>
        <v>0.97946239806704927</v>
      </c>
      <c r="AI367" s="41">
        <v>35.71</v>
      </c>
      <c r="AL367" s="41">
        <f t="shared" si="19"/>
        <v>115.80753</v>
      </c>
    </row>
    <row r="368" spans="1:38">
      <c r="A368" s="37" t="s">
        <v>66</v>
      </c>
      <c r="B368" s="38">
        <v>43044</v>
      </c>
      <c r="C368" s="38">
        <v>43009</v>
      </c>
      <c r="D368" s="38">
        <v>43100</v>
      </c>
      <c r="E368" s="37" t="s">
        <v>67</v>
      </c>
      <c r="F368" s="37" t="s">
        <v>68</v>
      </c>
      <c r="H368" s="37" t="s">
        <v>71</v>
      </c>
      <c r="L368" s="37" t="s">
        <v>80</v>
      </c>
      <c r="Q368" s="39">
        <v>3363</v>
      </c>
      <c r="T368" s="37">
        <v>0</v>
      </c>
      <c r="U368" s="40">
        <f t="shared" ref="U368:U431" si="21">T368/AF368</f>
        <v>0</v>
      </c>
      <c r="AB368" s="37">
        <v>3363</v>
      </c>
      <c r="AF368" s="39">
        <v>3301</v>
      </c>
      <c r="AG368" s="40">
        <f t="shared" si="20"/>
        <v>0.98156407969075232</v>
      </c>
      <c r="AI368" s="41">
        <v>35.71</v>
      </c>
      <c r="AL368" s="41">
        <f t="shared" si="19"/>
        <v>117.87871000000001</v>
      </c>
    </row>
    <row r="369" spans="1:38">
      <c r="A369" s="37" t="s">
        <v>66</v>
      </c>
      <c r="B369" s="38">
        <v>43040</v>
      </c>
      <c r="C369" s="38">
        <v>43009</v>
      </c>
      <c r="D369" s="38">
        <v>43100</v>
      </c>
      <c r="E369" s="37" t="s">
        <v>67</v>
      </c>
      <c r="F369" s="37" t="s">
        <v>68</v>
      </c>
      <c r="H369" s="37" t="s">
        <v>72</v>
      </c>
      <c r="L369" s="37" t="s">
        <v>81</v>
      </c>
      <c r="Q369" s="39">
        <v>6567</v>
      </c>
      <c r="T369" s="37">
        <v>0</v>
      </c>
      <c r="U369" s="40">
        <f t="shared" si="21"/>
        <v>0</v>
      </c>
      <c r="AB369" s="37">
        <v>6567</v>
      </c>
      <c r="AF369" s="39">
        <v>6527</v>
      </c>
      <c r="AG369" s="40">
        <f t="shared" si="20"/>
        <v>0.99390893863255669</v>
      </c>
      <c r="AI369" s="41">
        <v>35.71</v>
      </c>
      <c r="AL369" s="41">
        <f t="shared" si="19"/>
        <v>233.07917</v>
      </c>
    </row>
    <row r="370" spans="1:38">
      <c r="A370" s="37" t="s">
        <v>66</v>
      </c>
      <c r="B370" s="38">
        <v>43041</v>
      </c>
      <c r="C370" s="38">
        <v>43009</v>
      </c>
      <c r="D370" s="38">
        <v>43100</v>
      </c>
      <c r="E370" s="37" t="s">
        <v>67</v>
      </c>
      <c r="F370" s="37" t="s">
        <v>68</v>
      </c>
      <c r="H370" s="37" t="s">
        <v>72</v>
      </c>
      <c r="L370" s="37" t="s">
        <v>81</v>
      </c>
      <c r="Q370" s="39">
        <v>5708</v>
      </c>
      <c r="T370" s="37">
        <v>0</v>
      </c>
      <c r="U370" s="40">
        <f t="shared" si="21"/>
        <v>0</v>
      </c>
      <c r="AB370" s="37">
        <v>5708</v>
      </c>
      <c r="AF370" s="39">
        <v>5672</v>
      </c>
      <c r="AG370" s="40">
        <f t="shared" si="20"/>
        <v>0.99369306236860544</v>
      </c>
      <c r="AI370" s="41">
        <v>35.71</v>
      </c>
      <c r="AL370" s="41">
        <f t="shared" si="19"/>
        <v>202.54712000000001</v>
      </c>
    </row>
    <row r="371" spans="1:38">
      <c r="A371" s="37" t="s">
        <v>66</v>
      </c>
      <c r="B371" s="38">
        <v>43042</v>
      </c>
      <c r="C371" s="38">
        <v>43009</v>
      </c>
      <c r="D371" s="38">
        <v>43100</v>
      </c>
      <c r="E371" s="37" t="s">
        <v>67</v>
      </c>
      <c r="F371" s="37" t="s">
        <v>68</v>
      </c>
      <c r="H371" s="37" t="s">
        <v>72</v>
      </c>
      <c r="L371" s="37" t="s">
        <v>81</v>
      </c>
      <c r="Q371" s="39">
        <v>5553</v>
      </c>
      <c r="T371" s="37">
        <v>0</v>
      </c>
      <c r="U371" s="40">
        <f t="shared" si="21"/>
        <v>0</v>
      </c>
      <c r="AB371" s="37">
        <v>5553</v>
      </c>
      <c r="AF371" s="39">
        <v>5523</v>
      </c>
      <c r="AG371" s="40">
        <f t="shared" si="20"/>
        <v>0.99459751485683412</v>
      </c>
      <c r="AI371" s="41">
        <v>35.71</v>
      </c>
      <c r="AL371" s="41">
        <f t="shared" ref="AL371:AL434" si="22">AF371*AI371/1000</f>
        <v>197.22633000000002</v>
      </c>
    </row>
    <row r="372" spans="1:38">
      <c r="A372" s="37" t="s">
        <v>66</v>
      </c>
      <c r="B372" s="38">
        <v>43043</v>
      </c>
      <c r="C372" s="38">
        <v>43009</v>
      </c>
      <c r="D372" s="38">
        <v>43100</v>
      </c>
      <c r="E372" s="37" t="s">
        <v>67</v>
      </c>
      <c r="F372" s="37" t="s">
        <v>68</v>
      </c>
      <c r="H372" s="37" t="s">
        <v>72</v>
      </c>
      <c r="L372" s="37" t="s">
        <v>81</v>
      </c>
      <c r="Q372" s="39">
        <v>3158</v>
      </c>
      <c r="T372" s="37">
        <v>0</v>
      </c>
      <c r="U372" s="40">
        <f t="shared" si="21"/>
        <v>0</v>
      </c>
      <c r="AB372" s="37">
        <v>3158</v>
      </c>
      <c r="AF372" s="39">
        <v>3150</v>
      </c>
      <c r="AG372" s="40">
        <f t="shared" si="20"/>
        <v>0.99746675110829641</v>
      </c>
      <c r="AI372" s="41">
        <v>35.71</v>
      </c>
      <c r="AL372" s="41">
        <f t="shared" si="22"/>
        <v>112.48650000000001</v>
      </c>
    </row>
    <row r="373" spans="1:38">
      <c r="A373" s="37" t="s">
        <v>66</v>
      </c>
      <c r="B373" s="38">
        <v>43044</v>
      </c>
      <c r="C373" s="38">
        <v>43009</v>
      </c>
      <c r="D373" s="38">
        <v>43100</v>
      </c>
      <c r="E373" s="37" t="s">
        <v>67</v>
      </c>
      <c r="F373" s="37" t="s">
        <v>68</v>
      </c>
      <c r="H373" s="37" t="s">
        <v>72</v>
      </c>
      <c r="L373" s="37" t="s">
        <v>81</v>
      </c>
      <c r="Q373" s="39">
        <v>3211</v>
      </c>
      <c r="T373" s="37">
        <v>0</v>
      </c>
      <c r="U373" s="40">
        <f t="shared" si="21"/>
        <v>0</v>
      </c>
      <c r="AB373" s="37">
        <v>3211</v>
      </c>
      <c r="AF373" s="39">
        <v>3190</v>
      </c>
      <c r="AG373" s="40">
        <f t="shared" si="20"/>
        <v>0.9934599813142323</v>
      </c>
      <c r="AI373" s="41">
        <v>35.71</v>
      </c>
      <c r="AL373" s="41">
        <f t="shared" si="22"/>
        <v>113.9149</v>
      </c>
    </row>
    <row r="374" spans="1:38">
      <c r="A374" s="37" t="s">
        <v>66</v>
      </c>
      <c r="B374" s="38">
        <v>43040</v>
      </c>
      <c r="C374" s="38">
        <v>43009</v>
      </c>
      <c r="D374" s="38">
        <v>43100</v>
      </c>
      <c r="E374" s="37" t="s">
        <v>67</v>
      </c>
      <c r="F374" s="37" t="s">
        <v>68</v>
      </c>
      <c r="H374" s="37" t="s">
        <v>73</v>
      </c>
      <c r="L374" s="37" t="s">
        <v>82</v>
      </c>
      <c r="Q374" s="39">
        <v>6435</v>
      </c>
      <c r="T374" s="37">
        <v>0</v>
      </c>
      <c r="U374" s="40">
        <f t="shared" si="21"/>
        <v>0</v>
      </c>
      <c r="AB374" s="37">
        <v>6435</v>
      </c>
      <c r="AF374" s="39">
        <v>6401</v>
      </c>
      <c r="AG374" s="40">
        <f t="shared" si="20"/>
        <v>0.99471639471639473</v>
      </c>
      <c r="AI374" s="41">
        <v>35.71</v>
      </c>
      <c r="AL374" s="41">
        <f t="shared" si="22"/>
        <v>228.57971000000001</v>
      </c>
    </row>
    <row r="375" spans="1:38">
      <c r="A375" s="37" t="s">
        <v>66</v>
      </c>
      <c r="B375" s="38">
        <v>43041</v>
      </c>
      <c r="C375" s="38">
        <v>43009</v>
      </c>
      <c r="D375" s="38">
        <v>43100</v>
      </c>
      <c r="E375" s="37" t="s">
        <v>67</v>
      </c>
      <c r="F375" s="37" t="s">
        <v>68</v>
      </c>
      <c r="H375" s="37" t="s">
        <v>73</v>
      </c>
      <c r="L375" s="37" t="s">
        <v>82</v>
      </c>
      <c r="Q375" s="39">
        <v>5627</v>
      </c>
      <c r="T375" s="37">
        <v>1</v>
      </c>
      <c r="U375" s="40">
        <f t="shared" si="21"/>
        <v>1.7892288423689389E-4</v>
      </c>
      <c r="AB375" s="37">
        <v>5627</v>
      </c>
      <c r="AF375" s="39">
        <v>5589</v>
      </c>
      <c r="AG375" s="40">
        <f t="shared" si="20"/>
        <v>0.99324684556602094</v>
      </c>
      <c r="AI375" s="41">
        <v>35.71</v>
      </c>
      <c r="AL375" s="41">
        <f t="shared" si="22"/>
        <v>199.58319</v>
      </c>
    </row>
    <row r="376" spans="1:38">
      <c r="A376" s="37" t="s">
        <v>66</v>
      </c>
      <c r="B376" s="38">
        <v>43042</v>
      </c>
      <c r="C376" s="38">
        <v>43009</v>
      </c>
      <c r="D376" s="38">
        <v>43100</v>
      </c>
      <c r="E376" s="37" t="s">
        <v>67</v>
      </c>
      <c r="F376" s="37" t="s">
        <v>68</v>
      </c>
      <c r="H376" s="37" t="s">
        <v>73</v>
      </c>
      <c r="L376" s="37" t="s">
        <v>82</v>
      </c>
      <c r="Q376" s="39">
        <v>5316</v>
      </c>
      <c r="T376" s="37">
        <v>0</v>
      </c>
      <c r="U376" s="40">
        <f t="shared" si="21"/>
        <v>0</v>
      </c>
      <c r="AB376" s="37">
        <v>5316</v>
      </c>
      <c r="AF376" s="39">
        <v>5283</v>
      </c>
      <c r="AG376" s="40">
        <f t="shared" si="20"/>
        <v>0.99379232505643345</v>
      </c>
      <c r="AI376" s="41">
        <v>35.71</v>
      </c>
      <c r="AL376" s="41">
        <f t="shared" si="22"/>
        <v>188.65592999999998</v>
      </c>
    </row>
    <row r="377" spans="1:38">
      <c r="A377" s="37" t="s">
        <v>66</v>
      </c>
      <c r="B377" s="38">
        <v>43043</v>
      </c>
      <c r="C377" s="38">
        <v>43009</v>
      </c>
      <c r="D377" s="38">
        <v>43100</v>
      </c>
      <c r="E377" s="37" t="s">
        <v>67</v>
      </c>
      <c r="F377" s="37" t="s">
        <v>68</v>
      </c>
      <c r="H377" s="37" t="s">
        <v>73</v>
      </c>
      <c r="L377" s="37" t="s">
        <v>82</v>
      </c>
      <c r="Q377" s="39">
        <v>2987</v>
      </c>
      <c r="T377" s="37">
        <v>0</v>
      </c>
      <c r="U377" s="40">
        <f t="shared" si="21"/>
        <v>0</v>
      </c>
      <c r="AB377" s="37">
        <v>2987</v>
      </c>
      <c r="AF377" s="39">
        <v>2971</v>
      </c>
      <c r="AG377" s="40">
        <f t="shared" si="20"/>
        <v>0.99464345497154338</v>
      </c>
      <c r="AI377" s="41">
        <v>35.71</v>
      </c>
      <c r="AL377" s="41">
        <f t="shared" si="22"/>
        <v>106.09441000000001</v>
      </c>
    </row>
    <row r="378" spans="1:38">
      <c r="A378" s="37" t="s">
        <v>66</v>
      </c>
      <c r="B378" s="38">
        <v>43044</v>
      </c>
      <c r="C378" s="38">
        <v>43009</v>
      </c>
      <c r="D378" s="38">
        <v>43100</v>
      </c>
      <c r="E378" s="37" t="s">
        <v>67</v>
      </c>
      <c r="F378" s="37" t="s">
        <v>68</v>
      </c>
      <c r="H378" s="37" t="s">
        <v>73</v>
      </c>
      <c r="L378" s="37" t="s">
        <v>82</v>
      </c>
      <c r="Q378" s="39">
        <v>3045</v>
      </c>
      <c r="T378" s="37">
        <v>0</v>
      </c>
      <c r="U378" s="40">
        <f t="shared" si="21"/>
        <v>0</v>
      </c>
      <c r="AB378" s="37">
        <v>3045</v>
      </c>
      <c r="AF378" s="39">
        <v>3023</v>
      </c>
      <c r="AG378" s="40">
        <f t="shared" si="20"/>
        <v>0.99277504105090308</v>
      </c>
      <c r="AI378" s="41">
        <v>35.71</v>
      </c>
      <c r="AL378" s="41">
        <f t="shared" si="22"/>
        <v>107.95133</v>
      </c>
    </row>
    <row r="379" spans="1:38">
      <c r="A379" s="37" t="s">
        <v>66</v>
      </c>
      <c r="B379" s="38">
        <v>43040</v>
      </c>
      <c r="C379" s="38">
        <v>43009</v>
      </c>
      <c r="D379" s="38">
        <v>43100</v>
      </c>
      <c r="E379" s="37" t="s">
        <v>67</v>
      </c>
      <c r="F379" s="37" t="s">
        <v>68</v>
      </c>
      <c r="H379" s="37" t="s">
        <v>74</v>
      </c>
      <c r="L379" s="37" t="s">
        <v>83</v>
      </c>
      <c r="T379" s="37">
        <v>7</v>
      </c>
      <c r="U379" s="40">
        <f t="shared" si="21"/>
        <v>3.387206038904481E-4</v>
      </c>
      <c r="AF379" s="39">
        <v>20666</v>
      </c>
      <c r="AI379" s="41">
        <v>6.17</v>
      </c>
      <c r="AL379" s="41">
        <f t="shared" si="22"/>
        <v>127.50922</v>
      </c>
    </row>
    <row r="380" spans="1:38">
      <c r="A380" s="37" t="s">
        <v>66</v>
      </c>
      <c r="B380" s="38">
        <v>43041</v>
      </c>
      <c r="C380" s="38">
        <v>43009</v>
      </c>
      <c r="D380" s="38">
        <v>43100</v>
      </c>
      <c r="E380" s="37" t="s">
        <v>67</v>
      </c>
      <c r="F380" s="37" t="s">
        <v>68</v>
      </c>
      <c r="H380" s="37" t="s">
        <v>74</v>
      </c>
      <c r="L380" s="37" t="s">
        <v>83</v>
      </c>
      <c r="T380" s="37">
        <v>8</v>
      </c>
      <c r="U380" s="40">
        <f t="shared" si="21"/>
        <v>3.4552757741977279E-4</v>
      </c>
      <c r="AF380" s="39">
        <v>23153</v>
      </c>
      <c r="AI380" s="41">
        <v>6.17</v>
      </c>
      <c r="AL380" s="41">
        <f t="shared" si="22"/>
        <v>142.85401000000002</v>
      </c>
    </row>
    <row r="381" spans="1:38">
      <c r="A381" s="37" t="s">
        <v>66</v>
      </c>
      <c r="B381" s="38">
        <v>43042</v>
      </c>
      <c r="C381" s="38">
        <v>43009</v>
      </c>
      <c r="D381" s="38">
        <v>43100</v>
      </c>
      <c r="E381" s="37" t="s">
        <v>67</v>
      </c>
      <c r="F381" s="37" t="s">
        <v>68</v>
      </c>
      <c r="H381" s="37" t="s">
        <v>74</v>
      </c>
      <c r="L381" s="37" t="s">
        <v>83</v>
      </c>
      <c r="T381" s="37">
        <v>9</v>
      </c>
      <c r="U381" s="40">
        <f t="shared" si="21"/>
        <v>4.4863167339614175E-4</v>
      </c>
      <c r="AF381" s="39">
        <v>20061</v>
      </c>
      <c r="AI381" s="41">
        <v>6.17</v>
      </c>
      <c r="AL381" s="41">
        <f t="shared" si="22"/>
        <v>123.77637</v>
      </c>
    </row>
    <row r="382" spans="1:38">
      <c r="A382" s="37" t="s">
        <v>66</v>
      </c>
      <c r="B382" s="38">
        <v>43043</v>
      </c>
      <c r="C382" s="38">
        <v>43009</v>
      </c>
      <c r="D382" s="38">
        <v>43100</v>
      </c>
      <c r="E382" s="37" t="s">
        <v>67</v>
      </c>
      <c r="F382" s="37" t="s">
        <v>68</v>
      </c>
      <c r="H382" s="37" t="s">
        <v>74</v>
      </c>
      <c r="L382" s="37" t="s">
        <v>83</v>
      </c>
      <c r="T382" s="37">
        <v>13</v>
      </c>
      <c r="U382" s="40">
        <f t="shared" si="21"/>
        <v>6.0591936611512466E-4</v>
      </c>
      <c r="AF382" s="39">
        <v>21455</v>
      </c>
      <c r="AI382" s="41">
        <v>6.17</v>
      </c>
      <c r="AL382" s="41">
        <f t="shared" si="22"/>
        <v>132.37735000000001</v>
      </c>
    </row>
    <row r="383" spans="1:38">
      <c r="A383" s="37" t="s">
        <v>66</v>
      </c>
      <c r="B383" s="38">
        <v>43044</v>
      </c>
      <c r="C383" s="38">
        <v>43009</v>
      </c>
      <c r="D383" s="38">
        <v>43100</v>
      </c>
      <c r="E383" s="37" t="s">
        <v>67</v>
      </c>
      <c r="F383" s="37" t="s">
        <v>68</v>
      </c>
      <c r="H383" s="37" t="s">
        <v>74</v>
      </c>
      <c r="L383" s="37" t="s">
        <v>83</v>
      </c>
      <c r="T383" s="37">
        <v>7</v>
      </c>
      <c r="U383" s="40">
        <f t="shared" si="21"/>
        <v>3.1597002798591675E-4</v>
      </c>
      <c r="AF383" s="39">
        <v>22154</v>
      </c>
      <c r="AI383" s="41">
        <v>6.17</v>
      </c>
      <c r="AL383" s="41">
        <f t="shared" si="22"/>
        <v>136.69018</v>
      </c>
    </row>
    <row r="384" spans="1:38">
      <c r="A384" s="37" t="s">
        <v>66</v>
      </c>
      <c r="B384" s="38">
        <v>43040</v>
      </c>
      <c r="C384" s="38">
        <v>43009</v>
      </c>
      <c r="D384" s="38">
        <v>43100</v>
      </c>
      <c r="E384" s="37" t="s">
        <v>67</v>
      </c>
      <c r="F384" s="37" t="s">
        <v>68</v>
      </c>
      <c r="H384" s="37" t="s">
        <v>75</v>
      </c>
      <c r="L384" s="37" t="s">
        <v>84</v>
      </c>
      <c r="T384" s="37">
        <v>5</v>
      </c>
      <c r="U384" s="40">
        <f t="shared" si="21"/>
        <v>2.8483536515893813E-4</v>
      </c>
      <c r="AF384" s="39">
        <v>17554</v>
      </c>
      <c r="AI384" s="41">
        <v>7.4</v>
      </c>
      <c r="AL384" s="41">
        <f t="shared" si="22"/>
        <v>129.89959999999999</v>
      </c>
    </row>
    <row r="385" spans="1:38">
      <c r="A385" s="37" t="s">
        <v>66</v>
      </c>
      <c r="B385" s="38">
        <v>43041</v>
      </c>
      <c r="C385" s="38">
        <v>43009</v>
      </c>
      <c r="D385" s="38">
        <v>43100</v>
      </c>
      <c r="E385" s="37" t="s">
        <v>67</v>
      </c>
      <c r="F385" s="37" t="s">
        <v>68</v>
      </c>
      <c r="H385" s="37" t="s">
        <v>75</v>
      </c>
      <c r="L385" s="37" t="s">
        <v>84</v>
      </c>
      <c r="T385" s="37">
        <v>12</v>
      </c>
      <c r="U385" s="40">
        <f t="shared" si="21"/>
        <v>4.4141990068052232E-4</v>
      </c>
      <c r="AF385" s="39">
        <v>27185</v>
      </c>
      <c r="AI385" s="41">
        <v>7.4</v>
      </c>
      <c r="AL385" s="41">
        <f t="shared" si="22"/>
        <v>201.16900000000001</v>
      </c>
    </row>
    <row r="386" spans="1:38">
      <c r="A386" s="37" t="s">
        <v>66</v>
      </c>
      <c r="B386" s="38">
        <v>43042</v>
      </c>
      <c r="C386" s="38">
        <v>43009</v>
      </c>
      <c r="D386" s="38">
        <v>43100</v>
      </c>
      <c r="E386" s="37" t="s">
        <v>67</v>
      </c>
      <c r="F386" s="37" t="s">
        <v>68</v>
      </c>
      <c r="H386" s="37" t="s">
        <v>75</v>
      </c>
      <c r="L386" s="37" t="s">
        <v>84</v>
      </c>
      <c r="T386" s="37">
        <v>6</v>
      </c>
      <c r="U386" s="40">
        <f t="shared" si="21"/>
        <v>3.9346842415896122E-4</v>
      </c>
      <c r="AF386" s="39">
        <v>15249</v>
      </c>
      <c r="AI386" s="41">
        <v>7.4</v>
      </c>
      <c r="AL386" s="41">
        <f t="shared" si="22"/>
        <v>112.8426</v>
      </c>
    </row>
    <row r="387" spans="1:38">
      <c r="A387" s="37" t="s">
        <v>66</v>
      </c>
      <c r="B387" s="38">
        <v>43043</v>
      </c>
      <c r="C387" s="38">
        <v>43009</v>
      </c>
      <c r="D387" s="38">
        <v>43100</v>
      </c>
      <c r="E387" s="37" t="s">
        <v>67</v>
      </c>
      <c r="F387" s="37" t="s">
        <v>68</v>
      </c>
      <c r="H387" s="37" t="s">
        <v>75</v>
      </c>
      <c r="L387" s="37" t="s">
        <v>84</v>
      </c>
      <c r="T387" s="37">
        <v>6</v>
      </c>
      <c r="U387" s="40">
        <f t="shared" si="21"/>
        <v>6.2066825281886827E-4</v>
      </c>
      <c r="AF387" s="39">
        <v>9667</v>
      </c>
      <c r="AI387" s="41">
        <v>7.4</v>
      </c>
      <c r="AL387" s="41">
        <f t="shared" si="22"/>
        <v>71.535800000000009</v>
      </c>
    </row>
    <row r="388" spans="1:38">
      <c r="A388" s="37" t="s">
        <v>66</v>
      </c>
      <c r="B388" s="38">
        <v>43044</v>
      </c>
      <c r="C388" s="38">
        <v>43009</v>
      </c>
      <c r="D388" s="38">
        <v>43100</v>
      </c>
      <c r="E388" s="37" t="s">
        <v>67</v>
      </c>
      <c r="F388" s="37" t="s">
        <v>68</v>
      </c>
      <c r="H388" s="37" t="s">
        <v>75</v>
      </c>
      <c r="L388" s="37" t="s">
        <v>84</v>
      </c>
      <c r="T388" s="37">
        <v>1</v>
      </c>
      <c r="U388" s="40">
        <f t="shared" si="21"/>
        <v>6.2948508120357552E-5</v>
      </c>
      <c r="AF388" s="39">
        <v>15886</v>
      </c>
      <c r="AI388" s="41">
        <v>7.4</v>
      </c>
      <c r="AL388" s="41">
        <f t="shared" si="22"/>
        <v>117.55640000000001</v>
      </c>
    </row>
    <row r="389" spans="1:38">
      <c r="A389" s="37" t="s">
        <v>66</v>
      </c>
      <c r="B389" s="38">
        <v>43040</v>
      </c>
      <c r="C389" s="38">
        <v>43009</v>
      </c>
      <c r="D389" s="38">
        <v>43100</v>
      </c>
      <c r="E389" s="37" t="s">
        <v>67</v>
      </c>
      <c r="F389" s="37" t="s">
        <v>68</v>
      </c>
      <c r="H389" s="37" t="s">
        <v>75</v>
      </c>
      <c r="L389" s="37" t="s">
        <v>85</v>
      </c>
      <c r="T389" s="37">
        <v>1</v>
      </c>
      <c r="U389" s="40">
        <f t="shared" si="21"/>
        <v>1.3875398917718884E-4</v>
      </c>
      <c r="AF389" s="39">
        <v>7207</v>
      </c>
      <c r="AI389" s="41">
        <v>8.14</v>
      </c>
      <c r="AL389" s="41">
        <f t="shared" si="22"/>
        <v>58.66498</v>
      </c>
    </row>
    <row r="390" spans="1:38">
      <c r="A390" s="37" t="s">
        <v>66</v>
      </c>
      <c r="B390" s="38">
        <v>43041</v>
      </c>
      <c r="C390" s="38">
        <v>43009</v>
      </c>
      <c r="D390" s="38">
        <v>43100</v>
      </c>
      <c r="E390" s="37" t="s">
        <v>67</v>
      </c>
      <c r="F390" s="37" t="s">
        <v>68</v>
      </c>
      <c r="H390" s="37" t="s">
        <v>75</v>
      </c>
      <c r="L390" s="37" t="s">
        <v>85</v>
      </c>
      <c r="T390" s="37">
        <v>0</v>
      </c>
      <c r="U390" s="40">
        <f t="shared" si="21"/>
        <v>0</v>
      </c>
      <c r="AF390" s="39">
        <v>6428</v>
      </c>
      <c r="AI390" s="41">
        <v>8.14</v>
      </c>
      <c r="AL390" s="41">
        <f t="shared" si="22"/>
        <v>52.323920000000008</v>
      </c>
    </row>
    <row r="391" spans="1:38">
      <c r="A391" s="37" t="s">
        <v>66</v>
      </c>
      <c r="B391" s="38">
        <v>43042</v>
      </c>
      <c r="C391" s="38">
        <v>43009</v>
      </c>
      <c r="D391" s="38">
        <v>43100</v>
      </c>
      <c r="E391" s="37" t="s">
        <v>67</v>
      </c>
      <c r="F391" s="37" t="s">
        <v>68</v>
      </c>
      <c r="H391" s="37" t="s">
        <v>75</v>
      </c>
      <c r="L391" s="37" t="s">
        <v>85</v>
      </c>
      <c r="T391" s="37">
        <v>3</v>
      </c>
      <c r="U391" s="40">
        <f t="shared" si="21"/>
        <v>4.7908016608112422E-4</v>
      </c>
      <c r="AF391" s="39">
        <v>6262</v>
      </c>
      <c r="AI391" s="41">
        <v>8.14</v>
      </c>
      <c r="AL391" s="41">
        <f t="shared" si="22"/>
        <v>50.972679999999997</v>
      </c>
    </row>
    <row r="392" spans="1:38">
      <c r="A392" s="37" t="s">
        <v>66</v>
      </c>
      <c r="B392" s="38">
        <v>43043</v>
      </c>
      <c r="C392" s="38">
        <v>43009</v>
      </c>
      <c r="D392" s="38">
        <v>43100</v>
      </c>
      <c r="E392" s="37" t="s">
        <v>67</v>
      </c>
      <c r="F392" s="37" t="s">
        <v>68</v>
      </c>
      <c r="H392" s="37" t="s">
        <v>75</v>
      </c>
      <c r="L392" s="37" t="s">
        <v>85</v>
      </c>
      <c r="T392" s="37">
        <v>2</v>
      </c>
      <c r="U392" s="40">
        <f t="shared" si="21"/>
        <v>5.5218111540585317E-4</v>
      </c>
      <c r="AF392" s="39">
        <v>3622</v>
      </c>
      <c r="AI392" s="41">
        <v>8.14</v>
      </c>
      <c r="AL392" s="41">
        <f t="shared" si="22"/>
        <v>29.483080000000001</v>
      </c>
    </row>
    <row r="393" spans="1:38">
      <c r="A393" s="37" t="s">
        <v>66</v>
      </c>
      <c r="B393" s="38">
        <v>43044</v>
      </c>
      <c r="C393" s="38">
        <v>43009</v>
      </c>
      <c r="D393" s="38">
        <v>43100</v>
      </c>
      <c r="E393" s="37" t="s">
        <v>67</v>
      </c>
      <c r="F393" s="37" t="s">
        <v>68</v>
      </c>
      <c r="H393" s="37" t="s">
        <v>75</v>
      </c>
      <c r="L393" s="37" t="s">
        <v>85</v>
      </c>
      <c r="T393" s="37">
        <v>0</v>
      </c>
      <c r="U393" s="40">
        <f t="shared" si="21"/>
        <v>0</v>
      </c>
      <c r="AF393" s="39">
        <v>3720</v>
      </c>
      <c r="AI393" s="41">
        <v>8.14</v>
      </c>
      <c r="AL393" s="41">
        <f t="shared" si="22"/>
        <v>30.280800000000003</v>
      </c>
    </row>
    <row r="394" spans="1:38">
      <c r="A394" s="37" t="s">
        <v>66</v>
      </c>
      <c r="B394" s="38">
        <v>43045</v>
      </c>
      <c r="C394" s="38">
        <v>43009</v>
      </c>
      <c r="D394" s="38">
        <v>43100</v>
      </c>
      <c r="E394" s="37" t="s">
        <v>67</v>
      </c>
      <c r="F394" s="37" t="s">
        <v>68</v>
      </c>
      <c r="H394" s="37" t="s">
        <v>69</v>
      </c>
      <c r="L394" s="37" t="s">
        <v>76</v>
      </c>
      <c r="Q394" s="39">
        <v>40714</v>
      </c>
      <c r="T394" s="37">
        <v>33</v>
      </c>
      <c r="U394" s="40">
        <f t="shared" si="21"/>
        <v>8.2304526748971192E-4</v>
      </c>
      <c r="AB394" s="37">
        <v>40714</v>
      </c>
      <c r="AF394" s="39">
        <v>40095</v>
      </c>
      <c r="AG394" s="40">
        <f t="shared" ref="AG394:AG449" si="23">AF394/Q394</f>
        <v>0.9847963845360318</v>
      </c>
      <c r="AI394" s="41">
        <v>27.05</v>
      </c>
      <c r="AL394" s="41">
        <f t="shared" si="22"/>
        <v>1084.5697500000001</v>
      </c>
    </row>
    <row r="395" spans="1:38">
      <c r="A395" s="37" t="s">
        <v>66</v>
      </c>
      <c r="B395" s="51">
        <v>43046</v>
      </c>
      <c r="C395" s="38">
        <v>43009</v>
      </c>
      <c r="D395" s="38">
        <v>43100</v>
      </c>
      <c r="E395" s="37" t="s">
        <v>67</v>
      </c>
      <c r="F395" s="37" t="s">
        <v>68</v>
      </c>
      <c r="H395" s="37" t="s">
        <v>69</v>
      </c>
      <c r="L395" s="37" t="s">
        <v>76</v>
      </c>
      <c r="Q395" s="52">
        <v>45737</v>
      </c>
      <c r="T395" s="37">
        <v>32</v>
      </c>
      <c r="U395" s="40">
        <f t="shared" si="21"/>
        <v>7.1350531784432206E-4</v>
      </c>
      <c r="AB395" s="37">
        <v>45737</v>
      </c>
      <c r="AF395" s="52">
        <v>44849</v>
      </c>
      <c r="AG395" s="40">
        <f t="shared" si="23"/>
        <v>0.9805846470035201</v>
      </c>
      <c r="AI395" s="41">
        <v>27.05</v>
      </c>
      <c r="AL395" s="41">
        <f t="shared" si="22"/>
        <v>1213.16545</v>
      </c>
    </row>
    <row r="396" spans="1:38">
      <c r="A396" s="37" t="s">
        <v>66</v>
      </c>
      <c r="B396" s="51">
        <v>43047</v>
      </c>
      <c r="C396" s="38">
        <v>43009</v>
      </c>
      <c r="D396" s="38">
        <v>43100</v>
      </c>
      <c r="E396" s="37" t="s">
        <v>67</v>
      </c>
      <c r="F396" s="37" t="s">
        <v>68</v>
      </c>
      <c r="H396" s="37" t="s">
        <v>69</v>
      </c>
      <c r="L396" s="37" t="s">
        <v>76</v>
      </c>
      <c r="Q396" s="52">
        <v>38940</v>
      </c>
      <c r="T396" s="37">
        <v>26</v>
      </c>
      <c r="U396" s="40">
        <f t="shared" si="21"/>
        <v>6.7839064864582787E-4</v>
      </c>
      <c r="AB396" s="37">
        <v>38940</v>
      </c>
      <c r="AF396" s="52">
        <v>38326</v>
      </c>
      <c r="AG396" s="40">
        <f t="shared" si="23"/>
        <v>0.98423215202876224</v>
      </c>
      <c r="AI396" s="41">
        <v>27.05</v>
      </c>
      <c r="AL396" s="41">
        <f t="shared" si="22"/>
        <v>1036.7183</v>
      </c>
    </row>
    <row r="397" spans="1:38">
      <c r="A397" s="37" t="s">
        <v>66</v>
      </c>
      <c r="B397" s="51">
        <v>43048</v>
      </c>
      <c r="C397" s="38">
        <v>43009</v>
      </c>
      <c r="D397" s="38">
        <v>43100</v>
      </c>
      <c r="E397" s="37" t="s">
        <v>67</v>
      </c>
      <c r="F397" s="37" t="s">
        <v>68</v>
      </c>
      <c r="H397" s="37" t="s">
        <v>69</v>
      </c>
      <c r="L397" s="37" t="s">
        <v>76</v>
      </c>
      <c r="Q397" s="52">
        <v>47850</v>
      </c>
      <c r="T397" s="37">
        <v>40</v>
      </c>
      <c r="U397" s="40">
        <f t="shared" si="21"/>
        <v>8.499787505312367E-4</v>
      </c>
      <c r="AB397" s="37">
        <v>47850</v>
      </c>
      <c r="AF397" s="52">
        <v>47060</v>
      </c>
      <c r="AG397" s="40">
        <f t="shared" si="23"/>
        <v>0.98349007314524561</v>
      </c>
      <c r="AI397" s="41">
        <v>27.05</v>
      </c>
      <c r="AL397" s="41">
        <f t="shared" si="22"/>
        <v>1272.973</v>
      </c>
    </row>
    <row r="398" spans="1:38">
      <c r="A398" s="37" t="s">
        <v>66</v>
      </c>
      <c r="B398" s="51">
        <v>43049</v>
      </c>
      <c r="C398" s="38">
        <v>43009</v>
      </c>
      <c r="D398" s="38">
        <v>43100</v>
      </c>
      <c r="E398" s="37" t="s">
        <v>67</v>
      </c>
      <c r="F398" s="37" t="s">
        <v>68</v>
      </c>
      <c r="H398" s="37" t="s">
        <v>69</v>
      </c>
      <c r="L398" s="37" t="s">
        <v>76</v>
      </c>
      <c r="Q398" s="52">
        <v>36879</v>
      </c>
      <c r="T398" s="37">
        <v>18</v>
      </c>
      <c r="U398" s="40">
        <f t="shared" si="21"/>
        <v>4.9594974375929903E-4</v>
      </c>
      <c r="AB398" s="37">
        <v>36879</v>
      </c>
      <c r="AF398" s="52">
        <v>36294</v>
      </c>
      <c r="AG398" s="40">
        <f t="shared" si="23"/>
        <v>0.98413731391849024</v>
      </c>
      <c r="AI398" s="41">
        <v>27.05</v>
      </c>
      <c r="AL398" s="41">
        <f t="shared" si="22"/>
        <v>981.75270000000012</v>
      </c>
    </row>
    <row r="399" spans="1:38">
      <c r="A399" s="37" t="s">
        <v>66</v>
      </c>
      <c r="B399" s="51">
        <v>43050</v>
      </c>
      <c r="C399" s="38">
        <v>43009</v>
      </c>
      <c r="D399" s="38">
        <v>43100</v>
      </c>
      <c r="E399" s="37" t="s">
        <v>67</v>
      </c>
      <c r="F399" s="37" t="s">
        <v>68</v>
      </c>
      <c r="H399" s="37" t="s">
        <v>69</v>
      </c>
      <c r="L399" s="37" t="s">
        <v>76</v>
      </c>
      <c r="Q399" s="52">
        <v>43812</v>
      </c>
      <c r="T399" s="37">
        <v>39</v>
      </c>
      <c r="U399" s="40">
        <f t="shared" si="21"/>
        <v>9.1068301225919444E-4</v>
      </c>
      <c r="AB399" s="37">
        <v>43812</v>
      </c>
      <c r="AF399" s="52">
        <v>42825</v>
      </c>
      <c r="AG399" s="40">
        <f t="shared" si="23"/>
        <v>0.97747192549986306</v>
      </c>
      <c r="AI399" s="41">
        <v>27.05</v>
      </c>
      <c r="AL399" s="41">
        <f t="shared" si="22"/>
        <v>1158.41625</v>
      </c>
    </row>
    <row r="400" spans="1:38">
      <c r="A400" s="37" t="s">
        <v>66</v>
      </c>
      <c r="B400" s="51">
        <v>43051</v>
      </c>
      <c r="C400" s="38">
        <v>43009</v>
      </c>
      <c r="D400" s="38">
        <v>43100</v>
      </c>
      <c r="E400" s="37" t="s">
        <v>67</v>
      </c>
      <c r="F400" s="37" t="s">
        <v>68</v>
      </c>
      <c r="H400" s="37" t="s">
        <v>69</v>
      </c>
      <c r="L400" s="37" t="s">
        <v>76</v>
      </c>
      <c r="Q400" s="52">
        <v>43851</v>
      </c>
      <c r="T400" s="37">
        <v>39</v>
      </c>
      <c r="U400" s="40">
        <f t="shared" si="21"/>
        <v>9.0453659894238793E-4</v>
      </c>
      <c r="AB400" s="37">
        <v>43851</v>
      </c>
      <c r="AF400" s="52">
        <v>43116</v>
      </c>
      <c r="AG400" s="40">
        <f t="shared" si="23"/>
        <v>0.983238694670589</v>
      </c>
      <c r="AI400" s="41">
        <v>27.05</v>
      </c>
      <c r="AL400" s="41">
        <f t="shared" si="22"/>
        <v>1166.2878000000001</v>
      </c>
    </row>
    <row r="401" spans="1:38">
      <c r="A401" s="37" t="s">
        <v>66</v>
      </c>
      <c r="B401" s="51">
        <v>43045</v>
      </c>
      <c r="C401" s="38">
        <v>43009</v>
      </c>
      <c r="D401" s="38">
        <v>43100</v>
      </c>
      <c r="E401" s="37" t="s">
        <v>67</v>
      </c>
      <c r="F401" s="37" t="s">
        <v>68</v>
      </c>
      <c r="H401" s="37" t="s">
        <v>70</v>
      </c>
      <c r="L401" s="37" t="s">
        <v>76</v>
      </c>
      <c r="Q401" s="52">
        <v>54731</v>
      </c>
      <c r="T401" s="37">
        <v>20</v>
      </c>
      <c r="U401" s="40">
        <f t="shared" si="21"/>
        <v>3.6984984096456838E-4</v>
      </c>
      <c r="AB401" s="37">
        <v>54731</v>
      </c>
      <c r="AF401" s="52">
        <v>54076</v>
      </c>
      <c r="AG401" s="40">
        <f t="shared" si="23"/>
        <v>0.98803237653249532</v>
      </c>
      <c r="AI401" s="41">
        <v>27.05</v>
      </c>
      <c r="AL401" s="41">
        <f t="shared" si="22"/>
        <v>1462.7558000000001</v>
      </c>
    </row>
    <row r="402" spans="1:38">
      <c r="A402" s="37" t="s">
        <v>66</v>
      </c>
      <c r="B402" s="51">
        <v>43046</v>
      </c>
      <c r="C402" s="38">
        <v>43009</v>
      </c>
      <c r="D402" s="38">
        <v>43100</v>
      </c>
      <c r="E402" s="37" t="s">
        <v>67</v>
      </c>
      <c r="F402" s="37" t="s">
        <v>68</v>
      </c>
      <c r="H402" s="37" t="s">
        <v>70</v>
      </c>
      <c r="L402" s="37" t="s">
        <v>76</v>
      </c>
      <c r="Q402" s="52">
        <v>62564</v>
      </c>
      <c r="T402" s="37">
        <v>24</v>
      </c>
      <c r="U402" s="40">
        <f t="shared" si="21"/>
        <v>3.885066774585188E-4</v>
      </c>
      <c r="AB402" s="37">
        <v>62564</v>
      </c>
      <c r="AF402" s="52">
        <v>61775</v>
      </c>
      <c r="AG402" s="40">
        <f t="shared" si="23"/>
        <v>0.98738891375231763</v>
      </c>
      <c r="AI402" s="41">
        <v>27.05</v>
      </c>
      <c r="AL402" s="41">
        <f t="shared" si="22"/>
        <v>1671.0137500000001</v>
      </c>
    </row>
    <row r="403" spans="1:38">
      <c r="A403" s="37" t="s">
        <v>66</v>
      </c>
      <c r="B403" s="51">
        <v>43047</v>
      </c>
      <c r="C403" s="38">
        <v>43009</v>
      </c>
      <c r="D403" s="38">
        <v>43100</v>
      </c>
      <c r="E403" s="37" t="s">
        <v>67</v>
      </c>
      <c r="F403" s="37" t="s">
        <v>68</v>
      </c>
      <c r="H403" s="37" t="s">
        <v>70</v>
      </c>
      <c r="L403" s="37" t="s">
        <v>76</v>
      </c>
      <c r="Q403" s="52">
        <v>43386</v>
      </c>
      <c r="T403" s="37">
        <v>21</v>
      </c>
      <c r="U403" s="40">
        <f t="shared" si="21"/>
        <v>4.9013887268059282E-4</v>
      </c>
      <c r="AB403" s="37">
        <v>43386</v>
      </c>
      <c r="AF403" s="52">
        <v>42845</v>
      </c>
      <c r="AG403" s="40">
        <f t="shared" si="23"/>
        <v>0.98753053980546723</v>
      </c>
      <c r="AI403" s="41">
        <v>27.05</v>
      </c>
      <c r="AL403" s="41">
        <f t="shared" si="22"/>
        <v>1158.9572499999999</v>
      </c>
    </row>
    <row r="404" spans="1:38">
      <c r="A404" s="37" t="s">
        <v>66</v>
      </c>
      <c r="B404" s="51">
        <v>43048</v>
      </c>
      <c r="C404" s="38">
        <v>43009</v>
      </c>
      <c r="D404" s="38">
        <v>43100</v>
      </c>
      <c r="E404" s="37" t="s">
        <v>67</v>
      </c>
      <c r="F404" s="37" t="s">
        <v>68</v>
      </c>
      <c r="H404" s="37" t="s">
        <v>70</v>
      </c>
      <c r="L404" s="37" t="s">
        <v>76</v>
      </c>
      <c r="Q404" s="52">
        <v>58881</v>
      </c>
      <c r="T404" s="37">
        <v>52</v>
      </c>
      <c r="U404" s="40">
        <f t="shared" si="21"/>
        <v>8.9408528198074277E-4</v>
      </c>
      <c r="AB404" s="37">
        <v>58881</v>
      </c>
      <c r="AF404" s="52">
        <v>58160</v>
      </c>
      <c r="AG404" s="40">
        <f t="shared" si="23"/>
        <v>0.98775496340075741</v>
      </c>
      <c r="AI404" s="41">
        <v>27.05</v>
      </c>
      <c r="AL404" s="41">
        <f t="shared" si="22"/>
        <v>1573.2280000000001</v>
      </c>
    </row>
    <row r="405" spans="1:38">
      <c r="A405" s="37" t="s">
        <v>66</v>
      </c>
      <c r="B405" s="51">
        <v>43049</v>
      </c>
      <c r="C405" s="38">
        <v>43009</v>
      </c>
      <c r="D405" s="38">
        <v>43100</v>
      </c>
      <c r="E405" s="37" t="s">
        <v>67</v>
      </c>
      <c r="F405" s="37" t="s">
        <v>68</v>
      </c>
      <c r="H405" s="37" t="s">
        <v>70</v>
      </c>
      <c r="L405" s="37" t="s">
        <v>76</v>
      </c>
      <c r="Q405" s="52">
        <v>46831</v>
      </c>
      <c r="T405" s="37">
        <v>31</v>
      </c>
      <c r="U405" s="40">
        <f t="shared" si="21"/>
        <v>6.6998054895180462E-4</v>
      </c>
      <c r="AB405" s="37">
        <v>46831</v>
      </c>
      <c r="AF405" s="52">
        <v>46270</v>
      </c>
      <c r="AG405" s="40">
        <f t="shared" si="23"/>
        <v>0.98802075548247958</v>
      </c>
      <c r="AI405" s="41">
        <v>27.05</v>
      </c>
      <c r="AL405" s="41">
        <f t="shared" si="22"/>
        <v>1251.6034999999999</v>
      </c>
    </row>
    <row r="406" spans="1:38">
      <c r="A406" s="37" t="s">
        <v>66</v>
      </c>
      <c r="B406" s="51">
        <v>43050</v>
      </c>
      <c r="C406" s="38">
        <v>43009</v>
      </c>
      <c r="D406" s="38">
        <v>43100</v>
      </c>
      <c r="E406" s="37" t="s">
        <v>67</v>
      </c>
      <c r="F406" s="37" t="s">
        <v>68</v>
      </c>
      <c r="H406" s="37" t="s">
        <v>70</v>
      </c>
      <c r="L406" s="37" t="s">
        <v>76</v>
      </c>
      <c r="Q406" s="52">
        <v>52260</v>
      </c>
      <c r="T406" s="37">
        <v>32</v>
      </c>
      <c r="U406" s="40">
        <f t="shared" si="21"/>
        <v>6.2237435817644312E-4</v>
      </c>
      <c r="AB406" s="37">
        <v>52260</v>
      </c>
      <c r="AF406" s="52">
        <v>51416</v>
      </c>
      <c r="AG406" s="40">
        <f t="shared" si="23"/>
        <v>0.98384998086490627</v>
      </c>
      <c r="AI406" s="41">
        <v>27.05</v>
      </c>
      <c r="AL406" s="41">
        <f t="shared" si="22"/>
        <v>1390.8027999999999</v>
      </c>
    </row>
    <row r="407" spans="1:38">
      <c r="A407" s="37" t="s">
        <v>66</v>
      </c>
      <c r="B407" s="51">
        <v>43051</v>
      </c>
      <c r="C407" s="38">
        <v>43009</v>
      </c>
      <c r="D407" s="38">
        <v>43100</v>
      </c>
      <c r="E407" s="37" t="s">
        <v>67</v>
      </c>
      <c r="F407" s="37" t="s">
        <v>68</v>
      </c>
      <c r="H407" s="37" t="s">
        <v>70</v>
      </c>
      <c r="L407" s="37" t="s">
        <v>76</v>
      </c>
      <c r="Q407" s="52">
        <v>52933</v>
      </c>
      <c r="T407" s="37">
        <v>30</v>
      </c>
      <c r="U407" s="40">
        <f t="shared" si="21"/>
        <v>5.7529675724394505E-4</v>
      </c>
      <c r="AB407" s="37">
        <v>52933</v>
      </c>
      <c r="AF407" s="52">
        <v>52147</v>
      </c>
      <c r="AG407" s="40">
        <f t="shared" si="23"/>
        <v>0.98515103999395459</v>
      </c>
      <c r="AI407" s="41">
        <v>27.05</v>
      </c>
      <c r="AL407" s="41">
        <f t="shared" si="22"/>
        <v>1410.57635</v>
      </c>
    </row>
    <row r="408" spans="1:38">
      <c r="A408" s="37" t="s">
        <v>66</v>
      </c>
      <c r="B408" s="51">
        <v>43045</v>
      </c>
      <c r="C408" s="38">
        <v>43009</v>
      </c>
      <c r="D408" s="38">
        <v>43100</v>
      </c>
      <c r="E408" s="37" t="s">
        <v>67</v>
      </c>
      <c r="F408" s="37" t="s">
        <v>68</v>
      </c>
      <c r="H408" s="37" t="s">
        <v>71</v>
      </c>
      <c r="L408" s="37" t="s">
        <v>77</v>
      </c>
      <c r="Q408" s="52">
        <v>18331</v>
      </c>
      <c r="T408" s="37">
        <v>8</v>
      </c>
      <c r="U408" s="40">
        <f t="shared" si="21"/>
        <v>4.4498831905662476E-4</v>
      </c>
      <c r="AB408" s="37">
        <v>18331</v>
      </c>
      <c r="AF408" s="52">
        <v>17978</v>
      </c>
      <c r="AG408" s="40">
        <f t="shared" si="23"/>
        <v>0.98074300365501066</v>
      </c>
      <c r="AI408" s="41">
        <v>32.46</v>
      </c>
      <c r="AL408" s="41">
        <f t="shared" si="22"/>
        <v>583.56587999999999</v>
      </c>
    </row>
    <row r="409" spans="1:38">
      <c r="A409" s="37" t="s">
        <v>66</v>
      </c>
      <c r="B409" s="51">
        <v>43046</v>
      </c>
      <c r="C409" s="38">
        <v>43009</v>
      </c>
      <c r="D409" s="38">
        <v>43100</v>
      </c>
      <c r="E409" s="37" t="s">
        <v>67</v>
      </c>
      <c r="F409" s="37" t="s">
        <v>68</v>
      </c>
      <c r="H409" s="37" t="s">
        <v>71</v>
      </c>
      <c r="L409" s="37" t="s">
        <v>77</v>
      </c>
      <c r="Q409" s="52">
        <v>21181</v>
      </c>
      <c r="T409" s="37">
        <v>18</v>
      </c>
      <c r="U409" s="40">
        <f t="shared" si="21"/>
        <v>8.6642599277978339E-4</v>
      </c>
      <c r="AB409" s="37">
        <v>21181</v>
      </c>
      <c r="AF409" s="52">
        <v>20775</v>
      </c>
      <c r="AG409" s="40">
        <f t="shared" si="23"/>
        <v>0.98083187762617441</v>
      </c>
      <c r="AI409" s="41">
        <v>32.46</v>
      </c>
      <c r="AL409" s="41">
        <f t="shared" si="22"/>
        <v>674.35649999999998</v>
      </c>
    </row>
    <row r="410" spans="1:38">
      <c r="A410" s="37" t="s">
        <v>66</v>
      </c>
      <c r="B410" s="51">
        <v>43047</v>
      </c>
      <c r="C410" s="38">
        <v>43009</v>
      </c>
      <c r="D410" s="38">
        <v>43100</v>
      </c>
      <c r="E410" s="37" t="s">
        <v>67</v>
      </c>
      <c r="F410" s="37" t="s">
        <v>68</v>
      </c>
      <c r="H410" s="37" t="s">
        <v>71</v>
      </c>
      <c r="L410" s="37" t="s">
        <v>77</v>
      </c>
      <c r="Q410" s="52">
        <v>15240</v>
      </c>
      <c r="T410" s="37">
        <v>4</v>
      </c>
      <c r="U410" s="40">
        <f t="shared" si="21"/>
        <v>2.664002664002664E-4</v>
      </c>
      <c r="AB410" s="37">
        <v>15240</v>
      </c>
      <c r="AF410" s="52">
        <v>15015</v>
      </c>
      <c r="AG410" s="40">
        <f t="shared" si="23"/>
        <v>0.98523622047244097</v>
      </c>
      <c r="AI410" s="41">
        <v>32.46</v>
      </c>
      <c r="AL410" s="41">
        <f t="shared" si="22"/>
        <v>487.38690000000003</v>
      </c>
    </row>
    <row r="411" spans="1:38">
      <c r="A411" s="37" t="s">
        <v>66</v>
      </c>
      <c r="B411" s="51">
        <v>43048</v>
      </c>
      <c r="C411" s="38">
        <v>43009</v>
      </c>
      <c r="D411" s="38">
        <v>43100</v>
      </c>
      <c r="E411" s="37" t="s">
        <v>67</v>
      </c>
      <c r="F411" s="37" t="s">
        <v>68</v>
      </c>
      <c r="H411" s="37" t="s">
        <v>71</v>
      </c>
      <c r="L411" s="37" t="s">
        <v>77</v>
      </c>
      <c r="Q411" s="52">
        <v>39611</v>
      </c>
      <c r="T411" s="37">
        <v>44</v>
      </c>
      <c r="U411" s="40">
        <f t="shared" si="21"/>
        <v>1.1325028312570782E-3</v>
      </c>
      <c r="AB411" s="37">
        <v>39611</v>
      </c>
      <c r="AF411" s="52">
        <v>38852</v>
      </c>
      <c r="AG411" s="40">
        <f t="shared" si="23"/>
        <v>0.98083865592890862</v>
      </c>
      <c r="AI411" s="41">
        <v>32.46</v>
      </c>
      <c r="AL411" s="41">
        <f t="shared" si="22"/>
        <v>1261.1359199999999</v>
      </c>
    </row>
    <row r="412" spans="1:38">
      <c r="A412" s="37" t="s">
        <v>66</v>
      </c>
      <c r="B412" s="51">
        <v>43049</v>
      </c>
      <c r="C412" s="38">
        <v>43009</v>
      </c>
      <c r="D412" s="38">
        <v>43100</v>
      </c>
      <c r="E412" s="37" t="s">
        <v>67</v>
      </c>
      <c r="F412" s="37" t="s">
        <v>68</v>
      </c>
      <c r="H412" s="37" t="s">
        <v>71</v>
      </c>
      <c r="L412" s="37" t="s">
        <v>77</v>
      </c>
      <c r="Q412" s="52">
        <v>6774</v>
      </c>
      <c r="T412" s="37">
        <v>6</v>
      </c>
      <c r="U412" s="40">
        <f t="shared" si="21"/>
        <v>9.0785292782569226E-4</v>
      </c>
      <c r="AB412" s="37">
        <v>6774</v>
      </c>
      <c r="AF412" s="52">
        <v>6609</v>
      </c>
      <c r="AG412" s="40">
        <f t="shared" si="23"/>
        <v>0.9756421612046059</v>
      </c>
      <c r="AI412" s="41">
        <v>32.46</v>
      </c>
      <c r="AL412" s="41">
        <f t="shared" si="22"/>
        <v>214.52814000000001</v>
      </c>
    </row>
    <row r="413" spans="1:38">
      <c r="A413" s="37" t="s">
        <v>66</v>
      </c>
      <c r="B413" s="51">
        <v>43050</v>
      </c>
      <c r="C413" s="38">
        <v>43009</v>
      </c>
      <c r="D413" s="38">
        <v>43100</v>
      </c>
      <c r="E413" s="37" t="s">
        <v>67</v>
      </c>
      <c r="F413" s="37" t="s">
        <v>68</v>
      </c>
      <c r="H413" s="37" t="s">
        <v>71</v>
      </c>
      <c r="L413" s="37" t="s">
        <v>77</v>
      </c>
      <c r="Q413" s="52">
        <v>9889</v>
      </c>
      <c r="T413" s="37">
        <v>13</v>
      </c>
      <c r="U413" s="40">
        <f t="shared" si="21"/>
        <v>1.3451986754966887E-3</v>
      </c>
      <c r="AB413" s="37">
        <v>9889</v>
      </c>
      <c r="AF413" s="52">
        <v>9664</v>
      </c>
      <c r="AG413" s="40">
        <f t="shared" si="23"/>
        <v>0.97724744665790275</v>
      </c>
      <c r="AI413" s="41">
        <v>32.46</v>
      </c>
      <c r="AL413" s="41">
        <f t="shared" si="22"/>
        <v>313.69344000000001</v>
      </c>
    </row>
    <row r="414" spans="1:38">
      <c r="A414" s="37" t="s">
        <v>66</v>
      </c>
      <c r="B414" s="51">
        <v>43051</v>
      </c>
      <c r="C414" s="38">
        <v>43009</v>
      </c>
      <c r="D414" s="38">
        <v>43100</v>
      </c>
      <c r="E414" s="37" t="s">
        <v>67</v>
      </c>
      <c r="F414" s="37" t="s">
        <v>68</v>
      </c>
      <c r="H414" s="37" t="s">
        <v>71</v>
      </c>
      <c r="L414" s="37" t="s">
        <v>77</v>
      </c>
      <c r="Q414" s="52">
        <v>17908</v>
      </c>
      <c r="T414" s="37">
        <v>18</v>
      </c>
      <c r="U414" s="40">
        <f t="shared" si="21"/>
        <v>1.0254073145721772E-3</v>
      </c>
      <c r="AB414" s="37">
        <v>17908</v>
      </c>
      <c r="AF414" s="52">
        <v>17554</v>
      </c>
      <c r="AG414" s="40">
        <f t="shared" si="23"/>
        <v>0.98023229841411663</v>
      </c>
      <c r="AI414" s="41">
        <v>32.46</v>
      </c>
      <c r="AL414" s="41">
        <f t="shared" si="22"/>
        <v>569.80283999999995</v>
      </c>
    </row>
    <row r="415" spans="1:38">
      <c r="A415" s="37" t="s">
        <v>66</v>
      </c>
      <c r="B415" s="51">
        <v>43045</v>
      </c>
      <c r="C415" s="38">
        <v>43009</v>
      </c>
      <c r="D415" s="38">
        <v>43100</v>
      </c>
      <c r="E415" s="37" t="s">
        <v>67</v>
      </c>
      <c r="F415" s="37" t="s">
        <v>68</v>
      </c>
      <c r="H415" s="37" t="s">
        <v>72</v>
      </c>
      <c r="L415" s="37" t="s">
        <v>78</v>
      </c>
      <c r="Q415" s="52">
        <v>17579</v>
      </c>
      <c r="T415" s="37">
        <v>6</v>
      </c>
      <c r="U415" s="40">
        <f t="shared" si="21"/>
        <v>3.4488704949129159E-4</v>
      </c>
      <c r="AB415" s="37">
        <v>17579</v>
      </c>
      <c r="AF415" s="52">
        <v>17397</v>
      </c>
      <c r="AG415" s="40">
        <f t="shared" si="23"/>
        <v>0.98964673758461796</v>
      </c>
      <c r="AI415" s="41">
        <v>32.46</v>
      </c>
      <c r="AL415" s="41">
        <f t="shared" si="22"/>
        <v>564.70662000000004</v>
      </c>
    </row>
    <row r="416" spans="1:38">
      <c r="A416" s="37" t="s">
        <v>66</v>
      </c>
      <c r="B416" s="51">
        <v>43046</v>
      </c>
      <c r="C416" s="38">
        <v>43009</v>
      </c>
      <c r="D416" s="38">
        <v>43100</v>
      </c>
      <c r="E416" s="37" t="s">
        <v>67</v>
      </c>
      <c r="F416" s="37" t="s">
        <v>68</v>
      </c>
      <c r="H416" s="37" t="s">
        <v>72</v>
      </c>
      <c r="L416" s="37" t="s">
        <v>78</v>
      </c>
      <c r="Q416" s="52">
        <v>20292</v>
      </c>
      <c r="T416" s="37">
        <v>10</v>
      </c>
      <c r="U416" s="40">
        <f t="shared" si="21"/>
        <v>4.9840510366826153E-4</v>
      </c>
      <c r="AB416" s="37">
        <v>20292</v>
      </c>
      <c r="AF416" s="52">
        <v>20064</v>
      </c>
      <c r="AG416" s="40">
        <f t="shared" si="23"/>
        <v>0.9887640449438202</v>
      </c>
      <c r="AI416" s="41">
        <v>32.46</v>
      </c>
      <c r="AL416" s="41">
        <f t="shared" si="22"/>
        <v>651.27744000000007</v>
      </c>
    </row>
    <row r="417" spans="1:38">
      <c r="A417" s="37" t="s">
        <v>66</v>
      </c>
      <c r="B417" s="51">
        <v>43047</v>
      </c>
      <c r="C417" s="38">
        <v>43009</v>
      </c>
      <c r="D417" s="38">
        <v>43100</v>
      </c>
      <c r="E417" s="37" t="s">
        <v>67</v>
      </c>
      <c r="F417" s="37" t="s">
        <v>68</v>
      </c>
      <c r="H417" s="37" t="s">
        <v>72</v>
      </c>
      <c r="L417" s="37" t="s">
        <v>78</v>
      </c>
      <c r="Q417" s="52">
        <v>14646</v>
      </c>
      <c r="T417" s="37">
        <v>1</v>
      </c>
      <c r="U417" s="40">
        <f t="shared" si="21"/>
        <v>6.8742696088540595E-5</v>
      </c>
      <c r="AB417" s="37">
        <v>14646</v>
      </c>
      <c r="AF417" s="52">
        <v>14547</v>
      </c>
      <c r="AG417" s="40">
        <f t="shared" si="23"/>
        <v>0.99324047521507575</v>
      </c>
      <c r="AI417" s="41">
        <v>32.46</v>
      </c>
      <c r="AL417" s="41">
        <f t="shared" si="22"/>
        <v>472.19562000000002</v>
      </c>
    </row>
    <row r="418" spans="1:38">
      <c r="A418" s="37" t="s">
        <v>66</v>
      </c>
      <c r="B418" s="51">
        <v>43048</v>
      </c>
      <c r="C418" s="38">
        <v>43009</v>
      </c>
      <c r="D418" s="38">
        <v>43100</v>
      </c>
      <c r="E418" s="37" t="s">
        <v>67</v>
      </c>
      <c r="F418" s="37" t="s">
        <v>68</v>
      </c>
      <c r="H418" s="37" t="s">
        <v>72</v>
      </c>
      <c r="L418" s="37" t="s">
        <v>78</v>
      </c>
      <c r="Q418" s="52">
        <v>37987</v>
      </c>
      <c r="T418" s="37">
        <v>17</v>
      </c>
      <c r="U418" s="40">
        <f t="shared" si="21"/>
        <v>4.5250073198647821E-4</v>
      </c>
      <c r="AB418" s="37">
        <v>37987</v>
      </c>
      <c r="AF418" s="52">
        <v>37569</v>
      </c>
      <c r="AG418" s="40">
        <f t="shared" si="23"/>
        <v>0.98899623555426852</v>
      </c>
      <c r="AI418" s="41">
        <v>32.46</v>
      </c>
      <c r="AL418" s="41">
        <f t="shared" si="22"/>
        <v>1219.48974</v>
      </c>
    </row>
    <row r="419" spans="1:38">
      <c r="A419" s="37" t="s">
        <v>66</v>
      </c>
      <c r="B419" s="51">
        <v>43049</v>
      </c>
      <c r="C419" s="38">
        <v>43009</v>
      </c>
      <c r="D419" s="38">
        <v>43100</v>
      </c>
      <c r="E419" s="37" t="s">
        <v>67</v>
      </c>
      <c r="F419" s="37" t="s">
        <v>68</v>
      </c>
      <c r="H419" s="37" t="s">
        <v>72</v>
      </c>
      <c r="L419" s="37" t="s">
        <v>78</v>
      </c>
      <c r="Q419" s="52">
        <v>6375</v>
      </c>
      <c r="T419" s="37">
        <v>2</v>
      </c>
      <c r="U419" s="40">
        <f t="shared" si="21"/>
        <v>3.1746031746031746E-4</v>
      </c>
      <c r="AB419" s="37">
        <v>6375</v>
      </c>
      <c r="AF419" s="52">
        <v>6300</v>
      </c>
      <c r="AG419" s="40">
        <f t="shared" si="23"/>
        <v>0.9882352941176471</v>
      </c>
      <c r="AI419" s="41">
        <v>32.46</v>
      </c>
      <c r="AL419" s="41">
        <f t="shared" si="22"/>
        <v>204.49799999999999</v>
      </c>
    </row>
    <row r="420" spans="1:38">
      <c r="A420" s="37" t="s">
        <v>66</v>
      </c>
      <c r="B420" s="51">
        <v>43050</v>
      </c>
      <c r="C420" s="38">
        <v>43009</v>
      </c>
      <c r="D420" s="38">
        <v>43100</v>
      </c>
      <c r="E420" s="37" t="s">
        <v>67</v>
      </c>
      <c r="F420" s="37" t="s">
        <v>68</v>
      </c>
      <c r="H420" s="37" t="s">
        <v>72</v>
      </c>
      <c r="L420" s="37" t="s">
        <v>78</v>
      </c>
      <c r="Q420" s="52">
        <v>9387</v>
      </c>
      <c r="T420" s="37">
        <v>1</v>
      </c>
      <c r="U420" s="40">
        <f t="shared" si="21"/>
        <v>1.0738831615120275E-4</v>
      </c>
      <c r="AB420" s="37">
        <v>9387</v>
      </c>
      <c r="AF420" s="52">
        <v>9312</v>
      </c>
      <c r="AG420" s="40">
        <f t="shared" si="23"/>
        <v>0.99201022690955576</v>
      </c>
      <c r="AI420" s="41">
        <v>32.46</v>
      </c>
      <c r="AL420" s="41">
        <f t="shared" si="22"/>
        <v>302.26751999999999</v>
      </c>
    </row>
    <row r="421" spans="1:38">
      <c r="A421" s="37" t="s">
        <v>66</v>
      </c>
      <c r="B421" s="51">
        <v>43051</v>
      </c>
      <c r="C421" s="38">
        <v>43009</v>
      </c>
      <c r="D421" s="38">
        <v>43100</v>
      </c>
      <c r="E421" s="37" t="s">
        <v>67</v>
      </c>
      <c r="F421" s="37" t="s">
        <v>68</v>
      </c>
      <c r="H421" s="37" t="s">
        <v>72</v>
      </c>
      <c r="L421" s="37" t="s">
        <v>78</v>
      </c>
      <c r="Q421" s="52">
        <v>17041</v>
      </c>
      <c r="T421" s="37">
        <v>4</v>
      </c>
      <c r="U421" s="40">
        <f t="shared" si="21"/>
        <v>2.3703703703703704E-4</v>
      </c>
      <c r="AB421" s="37">
        <v>17041</v>
      </c>
      <c r="AF421" s="52">
        <v>16875</v>
      </c>
      <c r="AG421" s="40">
        <f t="shared" si="23"/>
        <v>0.99025878762983388</v>
      </c>
      <c r="AI421" s="41">
        <v>32.46</v>
      </c>
      <c r="AL421" s="41">
        <f t="shared" si="22"/>
        <v>547.76250000000005</v>
      </c>
    </row>
    <row r="422" spans="1:38">
      <c r="A422" s="37" t="s">
        <v>66</v>
      </c>
      <c r="B422" s="51">
        <v>43045</v>
      </c>
      <c r="C422" s="38">
        <v>43009</v>
      </c>
      <c r="D422" s="38">
        <v>43100</v>
      </c>
      <c r="E422" s="37" t="s">
        <v>67</v>
      </c>
      <c r="F422" s="37" t="s">
        <v>68</v>
      </c>
      <c r="H422" s="37" t="s">
        <v>73</v>
      </c>
      <c r="L422" s="37" t="s">
        <v>79</v>
      </c>
      <c r="Q422" s="52">
        <v>16526</v>
      </c>
      <c r="T422" s="37">
        <v>4</v>
      </c>
      <c r="U422" s="40">
        <f t="shared" si="21"/>
        <v>2.4505299270967347E-4</v>
      </c>
      <c r="AB422" s="37">
        <v>16526</v>
      </c>
      <c r="AF422" s="52">
        <v>16323</v>
      </c>
      <c r="AG422" s="40">
        <f t="shared" si="23"/>
        <v>0.98771632578966473</v>
      </c>
      <c r="AI422" s="41">
        <v>32.46</v>
      </c>
      <c r="AL422" s="41">
        <f t="shared" si="22"/>
        <v>529.84457999999995</v>
      </c>
    </row>
    <row r="423" spans="1:38">
      <c r="A423" s="37" t="s">
        <v>66</v>
      </c>
      <c r="B423" s="51">
        <v>43046</v>
      </c>
      <c r="C423" s="38">
        <v>43009</v>
      </c>
      <c r="D423" s="38">
        <v>43100</v>
      </c>
      <c r="E423" s="37" t="s">
        <v>67</v>
      </c>
      <c r="F423" s="37" t="s">
        <v>68</v>
      </c>
      <c r="H423" s="37" t="s">
        <v>73</v>
      </c>
      <c r="L423" s="37" t="s">
        <v>79</v>
      </c>
      <c r="Q423" s="52">
        <v>19370</v>
      </c>
      <c r="T423" s="37">
        <v>2</v>
      </c>
      <c r="U423" s="40">
        <f t="shared" si="21"/>
        <v>1.0459156991946449E-4</v>
      </c>
      <c r="AB423" s="37">
        <v>19370</v>
      </c>
      <c r="AF423" s="52">
        <v>19122</v>
      </c>
      <c r="AG423" s="40">
        <f t="shared" si="23"/>
        <v>0.98719669592152814</v>
      </c>
      <c r="AI423" s="41">
        <v>32.46</v>
      </c>
      <c r="AL423" s="41">
        <f t="shared" si="22"/>
        <v>620.70011999999997</v>
      </c>
    </row>
    <row r="424" spans="1:38">
      <c r="A424" s="37" t="s">
        <v>66</v>
      </c>
      <c r="B424" s="51">
        <v>43047</v>
      </c>
      <c r="C424" s="38">
        <v>43009</v>
      </c>
      <c r="D424" s="38">
        <v>43100</v>
      </c>
      <c r="E424" s="37" t="s">
        <v>67</v>
      </c>
      <c r="F424" s="37" t="s">
        <v>68</v>
      </c>
      <c r="H424" s="37" t="s">
        <v>73</v>
      </c>
      <c r="L424" s="37" t="s">
        <v>79</v>
      </c>
      <c r="Q424" s="52">
        <v>13503</v>
      </c>
      <c r="T424" s="37">
        <v>1</v>
      </c>
      <c r="U424" s="40">
        <f t="shared" si="21"/>
        <v>7.459346561241235E-5</v>
      </c>
      <c r="AB424" s="37">
        <v>13503</v>
      </c>
      <c r="AF424" s="52">
        <v>13406</v>
      </c>
      <c r="AG424" s="40">
        <f t="shared" si="23"/>
        <v>0.99281641116788866</v>
      </c>
      <c r="AI424" s="41">
        <v>32.46</v>
      </c>
      <c r="AL424" s="41">
        <f t="shared" si="22"/>
        <v>435.15876000000003</v>
      </c>
    </row>
    <row r="425" spans="1:38">
      <c r="A425" s="37" t="s">
        <v>66</v>
      </c>
      <c r="B425" s="51">
        <v>43048</v>
      </c>
      <c r="C425" s="38">
        <v>43009</v>
      </c>
      <c r="D425" s="38">
        <v>43100</v>
      </c>
      <c r="E425" s="37" t="s">
        <v>67</v>
      </c>
      <c r="F425" s="37" t="s">
        <v>68</v>
      </c>
      <c r="H425" s="37" t="s">
        <v>73</v>
      </c>
      <c r="L425" s="37" t="s">
        <v>79</v>
      </c>
      <c r="Q425" s="52">
        <v>36207</v>
      </c>
      <c r="T425" s="37">
        <v>8</v>
      </c>
      <c r="U425" s="40">
        <f t="shared" si="21"/>
        <v>2.23563603845294E-4</v>
      </c>
      <c r="AB425" s="37">
        <v>36207</v>
      </c>
      <c r="AF425" s="52">
        <v>35784</v>
      </c>
      <c r="AG425" s="40">
        <f t="shared" si="23"/>
        <v>0.98831717623663928</v>
      </c>
      <c r="AI425" s="41">
        <v>32.46</v>
      </c>
      <c r="AL425" s="41">
        <f t="shared" si="22"/>
        <v>1161.5486400000002</v>
      </c>
    </row>
    <row r="426" spans="1:38">
      <c r="A426" s="37" t="s">
        <v>66</v>
      </c>
      <c r="B426" s="51">
        <v>43049</v>
      </c>
      <c r="C426" s="38">
        <v>43009</v>
      </c>
      <c r="D426" s="38">
        <v>43100</v>
      </c>
      <c r="E426" s="37" t="s">
        <v>67</v>
      </c>
      <c r="F426" s="37" t="s">
        <v>68</v>
      </c>
      <c r="H426" s="37" t="s">
        <v>73</v>
      </c>
      <c r="L426" s="37" t="s">
        <v>79</v>
      </c>
      <c r="Q426" s="52">
        <v>6069</v>
      </c>
      <c r="T426" s="37">
        <v>1</v>
      </c>
      <c r="U426" s="40">
        <f t="shared" si="21"/>
        <v>1.6661112962345885E-4</v>
      </c>
      <c r="AB426" s="37">
        <v>6069</v>
      </c>
      <c r="AF426" s="52">
        <v>6002</v>
      </c>
      <c r="AG426" s="40">
        <f t="shared" si="23"/>
        <v>0.98896028999835228</v>
      </c>
      <c r="AI426" s="41">
        <v>32.46</v>
      </c>
      <c r="AL426" s="41">
        <f t="shared" si="22"/>
        <v>194.82492000000002</v>
      </c>
    </row>
    <row r="427" spans="1:38">
      <c r="A427" s="37" t="s">
        <v>66</v>
      </c>
      <c r="B427" s="51">
        <v>43050</v>
      </c>
      <c r="C427" s="38">
        <v>43009</v>
      </c>
      <c r="D427" s="38">
        <v>43100</v>
      </c>
      <c r="E427" s="37" t="s">
        <v>67</v>
      </c>
      <c r="F427" s="37" t="s">
        <v>68</v>
      </c>
      <c r="H427" s="37" t="s">
        <v>73</v>
      </c>
      <c r="L427" s="37" t="s">
        <v>79</v>
      </c>
      <c r="Q427" s="52">
        <v>8637</v>
      </c>
      <c r="T427" s="37">
        <v>1</v>
      </c>
      <c r="U427" s="40">
        <f t="shared" si="21"/>
        <v>1.168907071887785E-4</v>
      </c>
      <c r="AB427" s="37">
        <v>8637</v>
      </c>
      <c r="AF427" s="52">
        <v>8555</v>
      </c>
      <c r="AG427" s="40">
        <f t="shared" si="23"/>
        <v>0.99050596271853653</v>
      </c>
      <c r="AI427" s="41">
        <v>32.46</v>
      </c>
      <c r="AL427" s="41">
        <f t="shared" si="22"/>
        <v>277.69529999999997</v>
      </c>
    </row>
    <row r="428" spans="1:38">
      <c r="A428" s="37" t="s">
        <v>66</v>
      </c>
      <c r="B428" s="51">
        <v>43051</v>
      </c>
      <c r="C428" s="38">
        <v>43009</v>
      </c>
      <c r="D428" s="38">
        <v>43100</v>
      </c>
      <c r="E428" s="37" t="s">
        <v>67</v>
      </c>
      <c r="F428" s="37" t="s">
        <v>68</v>
      </c>
      <c r="H428" s="37" t="s">
        <v>73</v>
      </c>
      <c r="L428" s="37" t="s">
        <v>79</v>
      </c>
      <c r="Q428" s="52">
        <v>15738</v>
      </c>
      <c r="T428" s="37">
        <v>2</v>
      </c>
      <c r="U428" s="40">
        <f t="shared" si="21"/>
        <v>1.2830382345393893E-4</v>
      </c>
      <c r="AB428" s="37">
        <v>15738</v>
      </c>
      <c r="AF428" s="52">
        <v>15588</v>
      </c>
      <c r="AG428" s="40">
        <f t="shared" si="23"/>
        <v>0.99046892870758674</v>
      </c>
      <c r="AI428" s="41">
        <v>32.46</v>
      </c>
      <c r="AL428" s="41">
        <f t="shared" si="22"/>
        <v>505.98648000000003</v>
      </c>
    </row>
    <row r="429" spans="1:38">
      <c r="A429" s="37" t="s">
        <v>66</v>
      </c>
      <c r="B429" s="51">
        <v>43045</v>
      </c>
      <c r="C429" s="38">
        <v>43009</v>
      </c>
      <c r="D429" s="38">
        <v>43100</v>
      </c>
      <c r="E429" s="37" t="s">
        <v>67</v>
      </c>
      <c r="F429" s="37" t="s">
        <v>68</v>
      </c>
      <c r="H429" s="37" t="s">
        <v>71</v>
      </c>
      <c r="L429" s="37" t="s">
        <v>80</v>
      </c>
      <c r="Q429" s="52">
        <v>3623</v>
      </c>
      <c r="T429" s="37">
        <v>0</v>
      </c>
      <c r="U429" s="40">
        <f t="shared" si="21"/>
        <v>0</v>
      </c>
      <c r="AB429" s="37">
        <v>3623</v>
      </c>
      <c r="AF429" s="52">
        <v>3572</v>
      </c>
      <c r="AG429" s="40">
        <f t="shared" si="23"/>
        <v>0.98592326800993657</v>
      </c>
      <c r="AI429" s="41">
        <v>35.71</v>
      </c>
      <c r="AL429" s="41">
        <f t="shared" si="22"/>
        <v>127.55612000000001</v>
      </c>
    </row>
    <row r="430" spans="1:38">
      <c r="A430" s="37" t="s">
        <v>66</v>
      </c>
      <c r="B430" s="51">
        <v>43046</v>
      </c>
      <c r="C430" s="38">
        <v>43009</v>
      </c>
      <c r="D430" s="38">
        <v>43100</v>
      </c>
      <c r="E430" s="37" t="s">
        <v>67</v>
      </c>
      <c r="F430" s="37" t="s">
        <v>68</v>
      </c>
      <c r="H430" s="37" t="s">
        <v>71</v>
      </c>
      <c r="L430" s="37" t="s">
        <v>80</v>
      </c>
      <c r="Q430" s="52">
        <v>8058</v>
      </c>
      <c r="T430" s="37">
        <v>0</v>
      </c>
      <c r="U430" s="40">
        <f t="shared" si="21"/>
        <v>0</v>
      </c>
      <c r="AB430" s="37">
        <v>8058</v>
      </c>
      <c r="AF430" s="52">
        <v>7878</v>
      </c>
      <c r="AG430" s="40">
        <f t="shared" si="23"/>
        <v>0.97766195085629193</v>
      </c>
      <c r="AI430" s="41">
        <v>35.71</v>
      </c>
      <c r="AL430" s="41">
        <f t="shared" si="22"/>
        <v>281.32337999999999</v>
      </c>
    </row>
    <row r="431" spans="1:38">
      <c r="A431" s="37" t="s">
        <v>66</v>
      </c>
      <c r="B431" s="51">
        <v>43047</v>
      </c>
      <c r="C431" s="38">
        <v>43009</v>
      </c>
      <c r="D431" s="38">
        <v>43100</v>
      </c>
      <c r="E431" s="37" t="s">
        <v>67</v>
      </c>
      <c r="F431" s="37" t="s">
        <v>68</v>
      </c>
      <c r="H431" s="37" t="s">
        <v>71</v>
      </c>
      <c r="L431" s="37" t="s">
        <v>80</v>
      </c>
      <c r="Q431" s="52">
        <v>5349</v>
      </c>
      <c r="T431" s="37">
        <v>3</v>
      </c>
      <c r="U431" s="40">
        <f t="shared" si="21"/>
        <v>5.6625141562853911E-4</v>
      </c>
      <c r="AB431" s="37">
        <v>5349</v>
      </c>
      <c r="AF431" s="52">
        <v>5298</v>
      </c>
      <c r="AG431" s="40">
        <f t="shared" si="23"/>
        <v>0.99046550757150864</v>
      </c>
      <c r="AI431" s="41">
        <v>35.71</v>
      </c>
      <c r="AL431" s="41">
        <f t="shared" si="22"/>
        <v>189.19158000000002</v>
      </c>
    </row>
    <row r="432" spans="1:38">
      <c r="A432" s="37" t="s">
        <v>66</v>
      </c>
      <c r="B432" s="51">
        <v>43048</v>
      </c>
      <c r="C432" s="38">
        <v>43009</v>
      </c>
      <c r="D432" s="38">
        <v>43100</v>
      </c>
      <c r="E432" s="37" t="s">
        <v>67</v>
      </c>
      <c r="F432" s="37" t="s">
        <v>68</v>
      </c>
      <c r="H432" s="37" t="s">
        <v>71</v>
      </c>
      <c r="L432" s="37" t="s">
        <v>80</v>
      </c>
      <c r="Q432" s="52">
        <v>6601</v>
      </c>
      <c r="T432" s="37">
        <v>4</v>
      </c>
      <c r="U432" s="40">
        <f t="shared" ref="U432:U495" si="24">T432/AF432</f>
        <v>6.1766522544780733E-4</v>
      </c>
      <c r="AB432" s="37">
        <v>6601</v>
      </c>
      <c r="AF432" s="52">
        <v>6476</v>
      </c>
      <c r="AG432" s="40">
        <f t="shared" si="23"/>
        <v>0.98106347523102555</v>
      </c>
      <c r="AI432" s="41">
        <v>35.71</v>
      </c>
      <c r="AL432" s="41">
        <f t="shared" si="22"/>
        <v>231.25796</v>
      </c>
    </row>
    <row r="433" spans="1:38">
      <c r="A433" s="37" t="s">
        <v>66</v>
      </c>
      <c r="B433" s="51">
        <v>43049</v>
      </c>
      <c r="C433" s="38">
        <v>43009</v>
      </c>
      <c r="D433" s="38">
        <v>43100</v>
      </c>
      <c r="E433" s="37" t="s">
        <v>67</v>
      </c>
      <c r="F433" s="37" t="s">
        <v>68</v>
      </c>
      <c r="H433" s="37" t="s">
        <v>71</v>
      </c>
      <c r="L433" s="37" t="s">
        <v>80</v>
      </c>
      <c r="Q433" s="52">
        <v>2437</v>
      </c>
      <c r="T433" s="37">
        <v>0</v>
      </c>
      <c r="U433" s="40">
        <f t="shared" si="24"/>
        <v>0</v>
      </c>
      <c r="AB433" s="37">
        <v>2437</v>
      </c>
      <c r="AF433" s="52">
        <v>2398</v>
      </c>
      <c r="AG433" s="40">
        <f t="shared" si="23"/>
        <v>0.98399671727533855</v>
      </c>
      <c r="AI433" s="41">
        <v>35.71</v>
      </c>
      <c r="AL433" s="41">
        <f t="shared" si="22"/>
        <v>85.632580000000004</v>
      </c>
    </row>
    <row r="434" spans="1:38">
      <c r="A434" s="37" t="s">
        <v>66</v>
      </c>
      <c r="B434" s="51">
        <v>43050</v>
      </c>
      <c r="C434" s="38">
        <v>43009</v>
      </c>
      <c r="D434" s="38">
        <v>43100</v>
      </c>
      <c r="E434" s="37" t="s">
        <v>67</v>
      </c>
      <c r="F434" s="37" t="s">
        <v>68</v>
      </c>
      <c r="H434" s="37" t="s">
        <v>71</v>
      </c>
      <c r="L434" s="37" t="s">
        <v>80</v>
      </c>
      <c r="Q434" s="52">
        <v>2818</v>
      </c>
      <c r="T434" s="37">
        <v>1</v>
      </c>
      <c r="U434" s="40">
        <f t="shared" si="24"/>
        <v>3.5945363048166788E-4</v>
      </c>
      <c r="AB434" s="37">
        <v>2818</v>
      </c>
      <c r="AF434" s="52">
        <v>2782</v>
      </c>
      <c r="AG434" s="40">
        <f t="shared" si="23"/>
        <v>0.98722498225691979</v>
      </c>
      <c r="AI434" s="41">
        <v>35.71</v>
      </c>
      <c r="AL434" s="41">
        <f t="shared" si="22"/>
        <v>99.345219999999998</v>
      </c>
    </row>
    <row r="435" spans="1:38">
      <c r="A435" s="37" t="s">
        <v>66</v>
      </c>
      <c r="B435" s="51">
        <v>43051</v>
      </c>
      <c r="C435" s="38">
        <v>43009</v>
      </c>
      <c r="D435" s="38">
        <v>43100</v>
      </c>
      <c r="E435" s="37" t="s">
        <v>67</v>
      </c>
      <c r="F435" s="37" t="s">
        <v>68</v>
      </c>
      <c r="H435" s="37" t="s">
        <v>71</v>
      </c>
      <c r="L435" s="37" t="s">
        <v>80</v>
      </c>
      <c r="Q435" s="52">
        <v>5065</v>
      </c>
      <c r="T435" s="37">
        <v>0</v>
      </c>
      <c r="U435" s="40">
        <f t="shared" si="24"/>
        <v>0</v>
      </c>
      <c r="AB435" s="37">
        <v>5065</v>
      </c>
      <c r="AF435" s="52">
        <v>4989</v>
      </c>
      <c r="AG435" s="40">
        <f t="shared" si="23"/>
        <v>0.98499506416584404</v>
      </c>
      <c r="AI435" s="41">
        <v>35.71</v>
      </c>
      <c r="AL435" s="41">
        <f t="shared" ref="AL435:AL498" si="25">AF435*AI435/1000</f>
        <v>178.15719000000001</v>
      </c>
    </row>
    <row r="436" spans="1:38">
      <c r="A436" s="37" t="s">
        <v>66</v>
      </c>
      <c r="B436" s="51">
        <v>43045</v>
      </c>
      <c r="C436" s="38">
        <v>43009</v>
      </c>
      <c r="D436" s="38">
        <v>43100</v>
      </c>
      <c r="E436" s="37" t="s">
        <v>67</v>
      </c>
      <c r="F436" s="37" t="s">
        <v>68</v>
      </c>
      <c r="H436" s="37" t="s">
        <v>72</v>
      </c>
      <c r="L436" s="37" t="s">
        <v>81</v>
      </c>
      <c r="Q436" s="52">
        <v>3527</v>
      </c>
      <c r="T436" s="37">
        <v>1</v>
      </c>
      <c r="U436" s="40">
        <f t="shared" si="24"/>
        <v>2.8522532800912719E-4</v>
      </c>
      <c r="AB436" s="37">
        <v>3527</v>
      </c>
      <c r="AF436" s="52">
        <v>3506</v>
      </c>
      <c r="AG436" s="40">
        <f t="shared" si="23"/>
        <v>0.99404593138644737</v>
      </c>
      <c r="AI436" s="41">
        <v>35.71</v>
      </c>
      <c r="AL436" s="41">
        <f t="shared" si="25"/>
        <v>125.19926000000001</v>
      </c>
    </row>
    <row r="437" spans="1:38">
      <c r="A437" s="37" t="s">
        <v>66</v>
      </c>
      <c r="B437" s="51">
        <v>43046</v>
      </c>
      <c r="C437" s="38">
        <v>43009</v>
      </c>
      <c r="D437" s="38">
        <v>43100</v>
      </c>
      <c r="E437" s="37" t="s">
        <v>67</v>
      </c>
      <c r="F437" s="37" t="s">
        <v>68</v>
      </c>
      <c r="H437" s="37" t="s">
        <v>72</v>
      </c>
      <c r="L437" s="37" t="s">
        <v>81</v>
      </c>
      <c r="Q437" s="52">
        <v>7556</v>
      </c>
      <c r="T437" s="37">
        <v>1</v>
      </c>
      <c r="U437" s="40">
        <f t="shared" si="24"/>
        <v>1.3324450366422385E-4</v>
      </c>
      <c r="AB437" s="37">
        <v>7556</v>
      </c>
      <c r="AF437" s="52">
        <v>7505</v>
      </c>
      <c r="AG437" s="40">
        <f t="shared" si="23"/>
        <v>0.99325039703546847</v>
      </c>
      <c r="AI437" s="41">
        <v>35.71</v>
      </c>
      <c r="AL437" s="41">
        <f t="shared" si="25"/>
        <v>268.00354999999996</v>
      </c>
    </row>
    <row r="438" spans="1:38">
      <c r="A438" s="37" t="s">
        <v>66</v>
      </c>
      <c r="B438" s="51">
        <v>43047</v>
      </c>
      <c r="C438" s="38">
        <v>43009</v>
      </c>
      <c r="D438" s="38">
        <v>43100</v>
      </c>
      <c r="E438" s="37" t="s">
        <v>67</v>
      </c>
      <c r="F438" s="37" t="s">
        <v>68</v>
      </c>
      <c r="H438" s="37" t="s">
        <v>72</v>
      </c>
      <c r="L438" s="37" t="s">
        <v>81</v>
      </c>
      <c r="Q438" s="52">
        <v>5329</v>
      </c>
      <c r="T438" s="37">
        <v>0</v>
      </c>
      <c r="U438" s="40">
        <f t="shared" si="24"/>
        <v>0</v>
      </c>
      <c r="AB438" s="37">
        <v>5329</v>
      </c>
      <c r="AF438" s="52">
        <v>5307</v>
      </c>
      <c r="AG438" s="40">
        <f t="shared" si="23"/>
        <v>0.99587164571214115</v>
      </c>
      <c r="AI438" s="41">
        <v>35.71</v>
      </c>
      <c r="AL438" s="41">
        <f t="shared" si="25"/>
        <v>189.51297</v>
      </c>
    </row>
    <row r="439" spans="1:38">
      <c r="A439" s="37" t="s">
        <v>66</v>
      </c>
      <c r="B439" s="51">
        <v>43048</v>
      </c>
      <c r="C439" s="38">
        <v>43009</v>
      </c>
      <c r="D439" s="38">
        <v>43100</v>
      </c>
      <c r="E439" s="37" t="s">
        <v>67</v>
      </c>
      <c r="F439" s="37" t="s">
        <v>68</v>
      </c>
      <c r="H439" s="37" t="s">
        <v>72</v>
      </c>
      <c r="L439" s="37" t="s">
        <v>81</v>
      </c>
      <c r="Q439" s="52">
        <v>6357</v>
      </c>
      <c r="T439" s="37">
        <v>0</v>
      </c>
      <c r="U439" s="40">
        <f t="shared" si="24"/>
        <v>0</v>
      </c>
      <c r="AB439" s="37">
        <v>6357</v>
      </c>
      <c r="AF439" s="52">
        <v>6317</v>
      </c>
      <c r="AG439" s="40">
        <f t="shared" si="23"/>
        <v>0.99370772376907346</v>
      </c>
      <c r="AI439" s="41">
        <v>35.71</v>
      </c>
      <c r="AL439" s="41">
        <f t="shared" si="25"/>
        <v>225.58007000000001</v>
      </c>
    </row>
    <row r="440" spans="1:38">
      <c r="A440" s="37" t="s">
        <v>66</v>
      </c>
      <c r="B440" s="51">
        <v>43049</v>
      </c>
      <c r="C440" s="38">
        <v>43009</v>
      </c>
      <c r="D440" s="38">
        <v>43100</v>
      </c>
      <c r="E440" s="37" t="s">
        <v>67</v>
      </c>
      <c r="F440" s="37" t="s">
        <v>68</v>
      </c>
      <c r="H440" s="37" t="s">
        <v>72</v>
      </c>
      <c r="L440" s="37" t="s">
        <v>81</v>
      </c>
      <c r="Q440" s="52">
        <v>2326</v>
      </c>
      <c r="T440" s="37">
        <v>0</v>
      </c>
      <c r="U440" s="40">
        <f t="shared" si="24"/>
        <v>0</v>
      </c>
      <c r="AB440" s="37">
        <v>2326</v>
      </c>
      <c r="AF440" s="52">
        <v>2319</v>
      </c>
      <c r="AG440" s="40">
        <f t="shared" si="23"/>
        <v>0.99699054170249357</v>
      </c>
      <c r="AI440" s="41">
        <v>35.71</v>
      </c>
      <c r="AL440" s="41">
        <f t="shared" si="25"/>
        <v>82.811490000000006</v>
      </c>
    </row>
    <row r="441" spans="1:38">
      <c r="A441" s="37" t="s">
        <v>66</v>
      </c>
      <c r="B441" s="51">
        <v>43050</v>
      </c>
      <c r="C441" s="38">
        <v>43009</v>
      </c>
      <c r="D441" s="38">
        <v>43100</v>
      </c>
      <c r="E441" s="37" t="s">
        <v>67</v>
      </c>
      <c r="F441" s="37" t="s">
        <v>68</v>
      </c>
      <c r="H441" s="37" t="s">
        <v>72</v>
      </c>
      <c r="L441" s="37" t="s">
        <v>81</v>
      </c>
      <c r="Q441" s="52">
        <v>2756</v>
      </c>
      <c r="T441" s="37">
        <v>0</v>
      </c>
      <c r="U441" s="40">
        <f t="shared" si="24"/>
        <v>0</v>
      </c>
      <c r="AB441" s="37">
        <v>2756</v>
      </c>
      <c r="AF441" s="52">
        <v>2741</v>
      </c>
      <c r="AG441" s="40">
        <f t="shared" si="23"/>
        <v>0.9945573294629898</v>
      </c>
      <c r="AI441" s="41">
        <v>35.71</v>
      </c>
      <c r="AL441" s="41">
        <f t="shared" si="25"/>
        <v>97.881110000000007</v>
      </c>
    </row>
    <row r="442" spans="1:38">
      <c r="A442" s="37" t="s">
        <v>66</v>
      </c>
      <c r="B442" s="51">
        <v>43051</v>
      </c>
      <c r="C442" s="38">
        <v>43009</v>
      </c>
      <c r="D442" s="38">
        <v>43100</v>
      </c>
      <c r="E442" s="37" t="s">
        <v>67</v>
      </c>
      <c r="F442" s="37" t="s">
        <v>68</v>
      </c>
      <c r="H442" s="37" t="s">
        <v>72</v>
      </c>
      <c r="L442" s="37" t="s">
        <v>81</v>
      </c>
      <c r="Q442" s="52">
        <v>4897</v>
      </c>
      <c r="T442" s="37">
        <v>0</v>
      </c>
      <c r="U442" s="40">
        <f t="shared" si="24"/>
        <v>0</v>
      </c>
      <c r="AB442" s="37">
        <v>4897</v>
      </c>
      <c r="AF442" s="52">
        <v>4865</v>
      </c>
      <c r="AG442" s="40">
        <f t="shared" si="23"/>
        <v>0.99346538697161524</v>
      </c>
      <c r="AI442" s="41">
        <v>35.71</v>
      </c>
      <c r="AL442" s="41">
        <f t="shared" si="25"/>
        <v>173.72915</v>
      </c>
    </row>
    <row r="443" spans="1:38">
      <c r="A443" s="37" t="s">
        <v>66</v>
      </c>
      <c r="B443" s="51">
        <v>43045</v>
      </c>
      <c r="C443" s="38">
        <v>43009</v>
      </c>
      <c r="D443" s="38">
        <v>43100</v>
      </c>
      <c r="E443" s="37" t="s">
        <v>67</v>
      </c>
      <c r="F443" s="37" t="s">
        <v>68</v>
      </c>
      <c r="H443" s="37" t="s">
        <v>73</v>
      </c>
      <c r="L443" s="37" t="s">
        <v>82</v>
      </c>
      <c r="Q443" s="52">
        <v>3422</v>
      </c>
      <c r="T443" s="37">
        <v>0</v>
      </c>
      <c r="U443" s="40">
        <f t="shared" si="24"/>
        <v>0</v>
      </c>
      <c r="AB443" s="37">
        <v>3422</v>
      </c>
      <c r="AF443" s="52">
        <v>3399</v>
      </c>
      <c r="AG443" s="40">
        <f t="shared" si="23"/>
        <v>0.99327878433664518</v>
      </c>
      <c r="AI443" s="41">
        <v>35.71</v>
      </c>
      <c r="AL443" s="41">
        <f t="shared" si="25"/>
        <v>121.37829000000001</v>
      </c>
    </row>
    <row r="444" spans="1:38">
      <c r="A444" s="37" t="s">
        <v>66</v>
      </c>
      <c r="B444" s="51">
        <v>43046</v>
      </c>
      <c r="C444" s="38">
        <v>43009</v>
      </c>
      <c r="D444" s="38">
        <v>43100</v>
      </c>
      <c r="E444" s="37" t="s">
        <v>67</v>
      </c>
      <c r="F444" s="37" t="s">
        <v>68</v>
      </c>
      <c r="H444" s="37" t="s">
        <v>73</v>
      </c>
      <c r="L444" s="37" t="s">
        <v>82</v>
      </c>
      <c r="Q444" s="52">
        <v>7034</v>
      </c>
      <c r="T444" s="37">
        <v>0</v>
      </c>
      <c r="U444" s="40">
        <f t="shared" si="24"/>
        <v>0</v>
      </c>
      <c r="AB444" s="37">
        <v>7034</v>
      </c>
      <c r="AF444" s="52">
        <v>6981</v>
      </c>
      <c r="AG444" s="40">
        <f t="shared" si="23"/>
        <v>0.99246516917827698</v>
      </c>
      <c r="AI444" s="41">
        <v>35.71</v>
      </c>
      <c r="AL444" s="41">
        <f t="shared" si="25"/>
        <v>249.29151000000002</v>
      </c>
    </row>
    <row r="445" spans="1:38">
      <c r="A445" s="37" t="s">
        <v>66</v>
      </c>
      <c r="B445" s="51">
        <v>43047</v>
      </c>
      <c r="C445" s="38">
        <v>43009</v>
      </c>
      <c r="D445" s="38">
        <v>43100</v>
      </c>
      <c r="E445" s="37" t="s">
        <v>67</v>
      </c>
      <c r="F445" s="37" t="s">
        <v>68</v>
      </c>
      <c r="H445" s="37" t="s">
        <v>73</v>
      </c>
      <c r="L445" s="37" t="s">
        <v>82</v>
      </c>
      <c r="Q445" s="52">
        <v>5411</v>
      </c>
      <c r="T445" s="37">
        <v>0</v>
      </c>
      <c r="U445" s="40">
        <f t="shared" si="24"/>
        <v>0</v>
      </c>
      <c r="AB445" s="37">
        <v>5411</v>
      </c>
      <c r="AF445" s="52">
        <v>5393</v>
      </c>
      <c r="AG445" s="40">
        <f t="shared" si="23"/>
        <v>0.99667344298650895</v>
      </c>
      <c r="AI445" s="41">
        <v>35.71</v>
      </c>
      <c r="AL445" s="41">
        <f t="shared" si="25"/>
        <v>192.58403000000001</v>
      </c>
    </row>
    <row r="446" spans="1:38">
      <c r="A446" s="37" t="s">
        <v>66</v>
      </c>
      <c r="B446" s="51">
        <v>43048</v>
      </c>
      <c r="C446" s="38">
        <v>43009</v>
      </c>
      <c r="D446" s="38">
        <v>43100</v>
      </c>
      <c r="E446" s="37" t="s">
        <v>67</v>
      </c>
      <c r="F446" s="37" t="s">
        <v>68</v>
      </c>
      <c r="H446" s="37" t="s">
        <v>73</v>
      </c>
      <c r="L446" s="37" t="s">
        <v>82</v>
      </c>
      <c r="Q446" s="52">
        <v>6153</v>
      </c>
      <c r="T446" s="37">
        <v>3</v>
      </c>
      <c r="U446" s="40">
        <f t="shared" si="24"/>
        <v>4.8963603721233879E-4</v>
      </c>
      <c r="AB446" s="37">
        <v>6153</v>
      </c>
      <c r="AF446" s="52">
        <v>6127</v>
      </c>
      <c r="AG446" s="40">
        <f t="shared" si="23"/>
        <v>0.9957744189826101</v>
      </c>
      <c r="AI446" s="41">
        <v>35.71</v>
      </c>
      <c r="AL446" s="41">
        <f t="shared" si="25"/>
        <v>218.79517000000001</v>
      </c>
    </row>
    <row r="447" spans="1:38">
      <c r="A447" s="37" t="s">
        <v>66</v>
      </c>
      <c r="B447" s="51">
        <v>43049</v>
      </c>
      <c r="C447" s="38">
        <v>43009</v>
      </c>
      <c r="D447" s="38">
        <v>43100</v>
      </c>
      <c r="E447" s="37" t="s">
        <v>67</v>
      </c>
      <c r="F447" s="37" t="s">
        <v>68</v>
      </c>
      <c r="H447" s="37" t="s">
        <v>73</v>
      </c>
      <c r="L447" s="37" t="s">
        <v>82</v>
      </c>
      <c r="Q447" s="52">
        <v>2246</v>
      </c>
      <c r="T447" s="37">
        <v>0</v>
      </c>
      <c r="U447" s="40">
        <f t="shared" si="24"/>
        <v>0</v>
      </c>
      <c r="AB447" s="37">
        <v>2246</v>
      </c>
      <c r="AF447" s="52">
        <v>2240</v>
      </c>
      <c r="AG447" s="40">
        <f t="shared" si="23"/>
        <v>0.99732858414959924</v>
      </c>
      <c r="AI447" s="41">
        <v>35.71</v>
      </c>
      <c r="AL447" s="41">
        <f t="shared" si="25"/>
        <v>79.990400000000008</v>
      </c>
    </row>
    <row r="448" spans="1:38">
      <c r="A448" s="37" t="s">
        <v>66</v>
      </c>
      <c r="B448" s="51">
        <v>43050</v>
      </c>
      <c r="C448" s="38">
        <v>43009</v>
      </c>
      <c r="D448" s="38">
        <v>43100</v>
      </c>
      <c r="E448" s="37" t="s">
        <v>67</v>
      </c>
      <c r="F448" s="37" t="s">
        <v>68</v>
      </c>
      <c r="H448" s="37" t="s">
        <v>73</v>
      </c>
      <c r="L448" s="37" t="s">
        <v>82</v>
      </c>
      <c r="Q448" s="52">
        <v>2639</v>
      </c>
      <c r="T448" s="37">
        <v>0</v>
      </c>
      <c r="U448" s="40">
        <f t="shared" si="24"/>
        <v>0</v>
      </c>
      <c r="AB448" s="37">
        <v>2639</v>
      </c>
      <c r="AF448" s="52">
        <v>2628</v>
      </c>
      <c r="AG448" s="40">
        <f t="shared" si="23"/>
        <v>0.9958317544524441</v>
      </c>
      <c r="AI448" s="41">
        <v>35.71</v>
      </c>
      <c r="AL448" s="41">
        <f t="shared" si="25"/>
        <v>93.845880000000008</v>
      </c>
    </row>
    <row r="449" spans="1:38">
      <c r="A449" s="37" t="s">
        <v>66</v>
      </c>
      <c r="B449" s="51">
        <v>43051</v>
      </c>
      <c r="C449" s="38">
        <v>43009</v>
      </c>
      <c r="D449" s="38">
        <v>43100</v>
      </c>
      <c r="E449" s="37" t="s">
        <v>67</v>
      </c>
      <c r="F449" s="37" t="s">
        <v>68</v>
      </c>
      <c r="H449" s="37" t="s">
        <v>73</v>
      </c>
      <c r="L449" s="37" t="s">
        <v>82</v>
      </c>
      <c r="Q449" s="52">
        <v>4635</v>
      </c>
      <c r="T449" s="37">
        <v>0</v>
      </c>
      <c r="U449" s="40">
        <f t="shared" si="24"/>
        <v>0</v>
      </c>
      <c r="AB449" s="37">
        <v>4635</v>
      </c>
      <c r="AF449" s="52">
        <v>4603</v>
      </c>
      <c r="AG449" s="40">
        <f t="shared" si="23"/>
        <v>0.99309600862998926</v>
      </c>
      <c r="AI449" s="41">
        <v>35.71</v>
      </c>
      <c r="AL449" s="41">
        <f t="shared" si="25"/>
        <v>164.37313</v>
      </c>
    </row>
    <row r="450" spans="1:38">
      <c r="A450" s="37" t="s">
        <v>66</v>
      </c>
      <c r="B450" s="51">
        <v>43045</v>
      </c>
      <c r="C450" s="38">
        <v>43009</v>
      </c>
      <c r="D450" s="38">
        <v>43100</v>
      </c>
      <c r="E450" s="37" t="s">
        <v>67</v>
      </c>
      <c r="F450" s="37" t="s">
        <v>68</v>
      </c>
      <c r="H450" s="37" t="s">
        <v>74</v>
      </c>
      <c r="L450" s="37" t="s">
        <v>83</v>
      </c>
      <c r="T450" s="37">
        <v>10</v>
      </c>
      <c r="U450" s="40">
        <f t="shared" si="24"/>
        <v>4.3018153660844878E-4</v>
      </c>
      <c r="AF450" s="52">
        <v>23246</v>
      </c>
      <c r="AI450" s="41">
        <v>6.17</v>
      </c>
      <c r="AL450" s="41">
        <f t="shared" si="25"/>
        <v>143.42782</v>
      </c>
    </row>
    <row r="451" spans="1:38">
      <c r="A451" s="37" t="s">
        <v>66</v>
      </c>
      <c r="B451" s="51">
        <v>43046</v>
      </c>
      <c r="C451" s="38">
        <v>43009</v>
      </c>
      <c r="D451" s="38">
        <v>43100</v>
      </c>
      <c r="E451" s="37" t="s">
        <v>67</v>
      </c>
      <c r="F451" s="37" t="s">
        <v>68</v>
      </c>
      <c r="H451" s="37" t="s">
        <v>74</v>
      </c>
      <c r="L451" s="37" t="s">
        <v>83</v>
      </c>
      <c r="T451" s="37">
        <v>11</v>
      </c>
      <c r="U451" s="40">
        <f t="shared" si="24"/>
        <v>3.7552915471801172E-4</v>
      </c>
      <c r="AF451" s="52">
        <v>29292</v>
      </c>
      <c r="AI451" s="41">
        <v>6.17</v>
      </c>
      <c r="AL451" s="41">
        <f t="shared" si="25"/>
        <v>180.73164</v>
      </c>
    </row>
    <row r="452" spans="1:38">
      <c r="A452" s="37" t="s">
        <v>66</v>
      </c>
      <c r="B452" s="51">
        <v>43047</v>
      </c>
      <c r="C452" s="38">
        <v>43009</v>
      </c>
      <c r="D452" s="38">
        <v>43100</v>
      </c>
      <c r="E452" s="37" t="s">
        <v>67</v>
      </c>
      <c r="F452" s="37" t="s">
        <v>68</v>
      </c>
      <c r="H452" s="37" t="s">
        <v>74</v>
      </c>
      <c r="L452" s="37" t="s">
        <v>83</v>
      </c>
      <c r="T452" s="37">
        <v>8</v>
      </c>
      <c r="U452" s="40">
        <f t="shared" si="24"/>
        <v>4.6197378298781544E-4</v>
      </c>
      <c r="AF452" s="52">
        <v>17317</v>
      </c>
      <c r="AI452" s="41">
        <v>6.17</v>
      </c>
      <c r="AL452" s="41">
        <f t="shared" si="25"/>
        <v>106.84589</v>
      </c>
    </row>
    <row r="453" spans="1:38">
      <c r="A453" s="37" t="s">
        <v>66</v>
      </c>
      <c r="B453" s="51">
        <v>43048</v>
      </c>
      <c r="C453" s="38">
        <v>43009</v>
      </c>
      <c r="D453" s="38">
        <v>43100</v>
      </c>
      <c r="E453" s="37" t="s">
        <v>67</v>
      </c>
      <c r="F453" s="37" t="s">
        <v>68</v>
      </c>
      <c r="H453" s="37" t="s">
        <v>74</v>
      </c>
      <c r="L453" s="37" t="s">
        <v>83</v>
      </c>
      <c r="T453" s="37">
        <v>18</v>
      </c>
      <c r="U453" s="40">
        <f t="shared" si="24"/>
        <v>4.1813789258502137E-4</v>
      </c>
      <c r="AF453" s="52">
        <v>43048</v>
      </c>
      <c r="AI453" s="41">
        <v>6.17</v>
      </c>
      <c r="AL453" s="41">
        <f t="shared" si="25"/>
        <v>265.60615999999999</v>
      </c>
    </row>
    <row r="454" spans="1:38">
      <c r="A454" s="37" t="s">
        <v>66</v>
      </c>
      <c r="B454" s="51">
        <v>43049</v>
      </c>
      <c r="C454" s="38">
        <v>43009</v>
      </c>
      <c r="D454" s="38">
        <v>43100</v>
      </c>
      <c r="E454" s="37" t="s">
        <v>67</v>
      </c>
      <c r="F454" s="37" t="s">
        <v>68</v>
      </c>
      <c r="H454" s="37" t="s">
        <v>74</v>
      </c>
      <c r="L454" s="37" t="s">
        <v>83</v>
      </c>
      <c r="T454" s="37">
        <v>2</v>
      </c>
      <c r="U454" s="40">
        <f t="shared" si="24"/>
        <v>1.6663889351774705E-4</v>
      </c>
      <c r="AF454" s="52">
        <v>12002</v>
      </c>
      <c r="AI454" s="41">
        <v>6.17</v>
      </c>
      <c r="AL454" s="41">
        <f t="shared" si="25"/>
        <v>74.052340000000001</v>
      </c>
    </row>
    <row r="455" spans="1:38">
      <c r="A455" s="37" t="s">
        <v>66</v>
      </c>
      <c r="B455" s="51">
        <v>43050</v>
      </c>
      <c r="C455" s="38">
        <v>43009</v>
      </c>
      <c r="D455" s="38">
        <v>43100</v>
      </c>
      <c r="E455" s="37" t="s">
        <v>67</v>
      </c>
      <c r="F455" s="37" t="s">
        <v>68</v>
      </c>
      <c r="H455" s="37" t="s">
        <v>74</v>
      </c>
      <c r="L455" s="37" t="s">
        <v>83</v>
      </c>
      <c r="T455" s="37">
        <v>6</v>
      </c>
      <c r="U455" s="40">
        <f t="shared" si="24"/>
        <v>4.5406387165127893E-4</v>
      </c>
      <c r="AF455" s="52">
        <v>13214</v>
      </c>
      <c r="AI455" s="41">
        <v>6.17</v>
      </c>
      <c r="AL455" s="41">
        <f t="shared" si="25"/>
        <v>81.530380000000008</v>
      </c>
    </row>
    <row r="456" spans="1:38">
      <c r="A456" s="37" t="s">
        <v>66</v>
      </c>
      <c r="B456" s="51">
        <v>43051</v>
      </c>
      <c r="C456" s="38">
        <v>43009</v>
      </c>
      <c r="D456" s="38">
        <v>43100</v>
      </c>
      <c r="E456" s="37" t="s">
        <v>67</v>
      </c>
      <c r="F456" s="37" t="s">
        <v>68</v>
      </c>
      <c r="H456" s="37" t="s">
        <v>74</v>
      </c>
      <c r="L456" s="37" t="s">
        <v>83</v>
      </c>
      <c r="T456" s="37">
        <v>10</v>
      </c>
      <c r="U456" s="40">
        <f t="shared" si="24"/>
        <v>4.8985990006858036E-4</v>
      </c>
      <c r="AF456" s="52">
        <v>20414</v>
      </c>
      <c r="AI456" s="41">
        <v>6.17</v>
      </c>
      <c r="AL456" s="41">
        <f t="shared" si="25"/>
        <v>125.95438</v>
      </c>
    </row>
    <row r="457" spans="1:38">
      <c r="A457" s="37" t="s">
        <v>66</v>
      </c>
      <c r="B457" s="51">
        <v>43045</v>
      </c>
      <c r="C457" s="38">
        <v>43009</v>
      </c>
      <c r="D457" s="38">
        <v>43100</v>
      </c>
      <c r="E457" s="37" t="s">
        <v>67</v>
      </c>
      <c r="F457" s="37" t="s">
        <v>68</v>
      </c>
      <c r="H457" s="37" t="s">
        <v>75</v>
      </c>
      <c r="L457" s="37" t="s">
        <v>84</v>
      </c>
      <c r="T457" s="37">
        <v>13</v>
      </c>
      <c r="U457" s="40">
        <f t="shared" si="24"/>
        <v>6.4879972051704352E-4</v>
      </c>
      <c r="AF457" s="52">
        <v>20037</v>
      </c>
      <c r="AI457" s="41">
        <v>7.4</v>
      </c>
      <c r="AL457" s="41">
        <f t="shared" si="25"/>
        <v>148.27380000000002</v>
      </c>
    </row>
    <row r="458" spans="1:38">
      <c r="A458" s="37" t="s">
        <v>66</v>
      </c>
      <c r="B458" s="51">
        <v>43046</v>
      </c>
      <c r="C458" s="38">
        <v>43009</v>
      </c>
      <c r="D458" s="38">
        <v>43100</v>
      </c>
      <c r="E458" s="37" t="s">
        <v>67</v>
      </c>
      <c r="F458" s="37" t="s">
        <v>68</v>
      </c>
      <c r="H458" s="37" t="s">
        <v>75</v>
      </c>
      <c r="L458" s="37" t="s">
        <v>84</v>
      </c>
      <c r="T458" s="37">
        <v>12</v>
      </c>
      <c r="U458" s="40">
        <f t="shared" si="24"/>
        <v>5.0110661043136927E-4</v>
      </c>
      <c r="AF458" s="52">
        <v>23947</v>
      </c>
      <c r="AI458" s="41">
        <v>7.4</v>
      </c>
      <c r="AL458" s="41">
        <f t="shared" si="25"/>
        <v>177.20780000000002</v>
      </c>
    </row>
    <row r="459" spans="1:38">
      <c r="A459" s="37" t="s">
        <v>66</v>
      </c>
      <c r="B459" s="51">
        <v>43047</v>
      </c>
      <c r="C459" s="38">
        <v>43009</v>
      </c>
      <c r="D459" s="38">
        <v>43100</v>
      </c>
      <c r="E459" s="37" t="s">
        <v>67</v>
      </c>
      <c r="F459" s="37" t="s">
        <v>68</v>
      </c>
      <c r="H459" s="37" t="s">
        <v>75</v>
      </c>
      <c r="L459" s="37" t="s">
        <v>84</v>
      </c>
      <c r="T459" s="37">
        <v>8</v>
      </c>
      <c r="U459" s="40">
        <f t="shared" si="24"/>
        <v>4.9394912324030624E-4</v>
      </c>
      <c r="AF459" s="52">
        <v>16196</v>
      </c>
      <c r="AI459" s="41">
        <v>7.4</v>
      </c>
      <c r="AL459" s="41">
        <f t="shared" si="25"/>
        <v>119.85040000000001</v>
      </c>
    </row>
    <row r="460" spans="1:38">
      <c r="A460" s="37" t="s">
        <v>66</v>
      </c>
      <c r="B460" s="51">
        <v>43048</v>
      </c>
      <c r="C460" s="38">
        <v>43009</v>
      </c>
      <c r="D460" s="38">
        <v>43100</v>
      </c>
      <c r="E460" s="37" t="s">
        <v>67</v>
      </c>
      <c r="F460" s="37" t="s">
        <v>68</v>
      </c>
      <c r="H460" s="37" t="s">
        <v>75</v>
      </c>
      <c r="L460" s="37" t="s">
        <v>84</v>
      </c>
      <c r="T460" s="37">
        <v>25</v>
      </c>
      <c r="U460" s="40">
        <f t="shared" si="24"/>
        <v>5.8504165496583353E-4</v>
      </c>
      <c r="AF460" s="52">
        <v>42732</v>
      </c>
      <c r="AI460" s="41">
        <v>7.4</v>
      </c>
      <c r="AL460" s="41">
        <f t="shared" si="25"/>
        <v>316.21679999999998</v>
      </c>
    </row>
    <row r="461" spans="1:38">
      <c r="A461" s="37" t="s">
        <v>66</v>
      </c>
      <c r="B461" s="51">
        <v>43049</v>
      </c>
      <c r="C461" s="38">
        <v>43009</v>
      </c>
      <c r="D461" s="38">
        <v>43100</v>
      </c>
      <c r="E461" s="37" t="s">
        <v>67</v>
      </c>
      <c r="F461" s="37" t="s">
        <v>68</v>
      </c>
      <c r="H461" s="37" t="s">
        <v>75</v>
      </c>
      <c r="L461" s="37" t="s">
        <v>84</v>
      </c>
      <c r="T461" s="37">
        <v>2</v>
      </c>
      <c r="U461" s="40">
        <f t="shared" si="24"/>
        <v>2.6507620941020542E-4</v>
      </c>
      <c r="AF461" s="52">
        <v>7545</v>
      </c>
      <c r="AI461" s="41">
        <v>7.4</v>
      </c>
      <c r="AL461" s="41">
        <f t="shared" si="25"/>
        <v>55.832999999999998</v>
      </c>
    </row>
    <row r="462" spans="1:38">
      <c r="A462" s="37" t="s">
        <v>66</v>
      </c>
      <c r="B462" s="51">
        <v>43050</v>
      </c>
      <c r="C462" s="38">
        <v>43009</v>
      </c>
      <c r="D462" s="38">
        <v>43100</v>
      </c>
      <c r="E462" s="37" t="s">
        <v>67</v>
      </c>
      <c r="F462" s="37" t="s">
        <v>68</v>
      </c>
      <c r="H462" s="37" t="s">
        <v>75</v>
      </c>
      <c r="L462" s="37" t="s">
        <v>84</v>
      </c>
      <c r="T462" s="37">
        <v>6</v>
      </c>
      <c r="U462" s="40">
        <f t="shared" si="24"/>
        <v>5.6963827969239535E-4</v>
      </c>
      <c r="AF462" s="52">
        <v>10533</v>
      </c>
      <c r="AI462" s="41">
        <v>7.4</v>
      </c>
      <c r="AL462" s="41">
        <f t="shared" si="25"/>
        <v>77.944199999999995</v>
      </c>
    </row>
    <row r="463" spans="1:38">
      <c r="A463" s="37" t="s">
        <v>66</v>
      </c>
      <c r="B463" s="51">
        <v>43051</v>
      </c>
      <c r="C463" s="38">
        <v>43009</v>
      </c>
      <c r="D463" s="38">
        <v>43100</v>
      </c>
      <c r="E463" s="37" t="s">
        <v>67</v>
      </c>
      <c r="F463" s="37" t="s">
        <v>68</v>
      </c>
      <c r="H463" s="37" t="s">
        <v>75</v>
      </c>
      <c r="L463" s="37" t="s">
        <v>84</v>
      </c>
      <c r="T463" s="37">
        <v>9</v>
      </c>
      <c r="U463" s="40">
        <f t="shared" si="24"/>
        <v>4.6478000413137784E-4</v>
      </c>
      <c r="AF463" s="52">
        <v>19364</v>
      </c>
      <c r="AI463" s="41">
        <v>7.4</v>
      </c>
      <c r="AL463" s="41">
        <f t="shared" si="25"/>
        <v>143.2936</v>
      </c>
    </row>
    <row r="464" spans="1:38">
      <c r="A464" s="37" t="s">
        <v>66</v>
      </c>
      <c r="B464" s="51">
        <v>43045</v>
      </c>
      <c r="C464" s="38">
        <v>43009</v>
      </c>
      <c r="D464" s="38">
        <v>43100</v>
      </c>
      <c r="E464" s="37" t="s">
        <v>67</v>
      </c>
      <c r="F464" s="37" t="s">
        <v>68</v>
      </c>
      <c r="H464" s="37" t="s">
        <v>75</v>
      </c>
      <c r="L464" s="37" t="s">
        <v>85</v>
      </c>
      <c r="T464" s="37">
        <v>0</v>
      </c>
      <c r="U464" s="40">
        <f t="shared" si="24"/>
        <v>0</v>
      </c>
      <c r="AF464" s="52">
        <v>3965</v>
      </c>
      <c r="AI464" s="41">
        <v>8.14</v>
      </c>
      <c r="AL464" s="41">
        <f t="shared" si="25"/>
        <v>32.275100000000002</v>
      </c>
    </row>
    <row r="465" spans="1:38">
      <c r="A465" s="37" t="s">
        <v>66</v>
      </c>
      <c r="B465" s="51">
        <v>43046</v>
      </c>
      <c r="C465" s="38">
        <v>43009</v>
      </c>
      <c r="D465" s="38">
        <v>43100</v>
      </c>
      <c r="E465" s="37" t="s">
        <v>67</v>
      </c>
      <c r="F465" s="37" t="s">
        <v>68</v>
      </c>
      <c r="H465" s="37" t="s">
        <v>75</v>
      </c>
      <c r="L465" s="37" t="s">
        <v>85</v>
      </c>
      <c r="T465" s="37">
        <v>2</v>
      </c>
      <c r="U465" s="40">
        <f t="shared" si="24"/>
        <v>2.2136137244050912E-4</v>
      </c>
      <c r="AF465" s="52">
        <v>9035</v>
      </c>
      <c r="AI465" s="41">
        <v>8.14</v>
      </c>
      <c r="AL465" s="41">
        <f t="shared" si="25"/>
        <v>73.544900000000013</v>
      </c>
    </row>
    <row r="466" spans="1:38">
      <c r="A466" s="37" t="s">
        <v>66</v>
      </c>
      <c r="B466" s="51">
        <v>43047</v>
      </c>
      <c r="C466" s="38">
        <v>43009</v>
      </c>
      <c r="D466" s="38">
        <v>43100</v>
      </c>
      <c r="E466" s="37" t="s">
        <v>67</v>
      </c>
      <c r="F466" s="37" t="s">
        <v>68</v>
      </c>
      <c r="H466" s="37" t="s">
        <v>75</v>
      </c>
      <c r="L466" s="37" t="s">
        <v>85</v>
      </c>
      <c r="T466" s="37">
        <v>1</v>
      </c>
      <c r="U466" s="40">
        <f t="shared" si="24"/>
        <v>1.6877637130801687E-4</v>
      </c>
      <c r="AF466" s="52">
        <v>5925</v>
      </c>
      <c r="AI466" s="41">
        <v>8.14</v>
      </c>
      <c r="AL466" s="41">
        <f t="shared" si="25"/>
        <v>48.229500000000002</v>
      </c>
    </row>
    <row r="467" spans="1:38">
      <c r="A467" s="37" t="s">
        <v>66</v>
      </c>
      <c r="B467" s="51">
        <v>43048</v>
      </c>
      <c r="C467" s="38">
        <v>43009</v>
      </c>
      <c r="D467" s="38">
        <v>43100</v>
      </c>
      <c r="E467" s="37" t="s">
        <v>67</v>
      </c>
      <c r="F467" s="37" t="s">
        <v>68</v>
      </c>
      <c r="H467" s="37" t="s">
        <v>75</v>
      </c>
      <c r="L467" s="37" t="s">
        <v>85</v>
      </c>
      <c r="T467" s="37">
        <v>0</v>
      </c>
      <c r="U467" s="40">
        <f t="shared" si="24"/>
        <v>0</v>
      </c>
      <c r="AF467" s="52">
        <v>7078</v>
      </c>
      <c r="AI467" s="41">
        <v>8.14</v>
      </c>
      <c r="AL467" s="41">
        <f t="shared" si="25"/>
        <v>57.614920000000005</v>
      </c>
    </row>
    <row r="468" spans="1:38">
      <c r="A468" s="37" t="s">
        <v>66</v>
      </c>
      <c r="B468" s="51">
        <v>43049</v>
      </c>
      <c r="C468" s="38">
        <v>43009</v>
      </c>
      <c r="D468" s="38">
        <v>43100</v>
      </c>
      <c r="E468" s="37" t="s">
        <v>67</v>
      </c>
      <c r="F468" s="37" t="s">
        <v>68</v>
      </c>
      <c r="H468" s="37" t="s">
        <v>75</v>
      </c>
      <c r="L468" s="37" t="s">
        <v>85</v>
      </c>
      <c r="T468" s="37">
        <v>1</v>
      </c>
      <c r="U468" s="40">
        <f t="shared" si="24"/>
        <v>3.6166365280289331E-4</v>
      </c>
      <c r="AF468" s="52">
        <v>2765</v>
      </c>
      <c r="AI468" s="41">
        <v>8.14</v>
      </c>
      <c r="AL468" s="41">
        <f t="shared" si="25"/>
        <v>22.507100000000001</v>
      </c>
    </row>
    <row r="469" spans="1:38">
      <c r="A469" s="37" t="s">
        <v>66</v>
      </c>
      <c r="B469" s="51">
        <v>43050</v>
      </c>
      <c r="C469" s="38">
        <v>43009</v>
      </c>
      <c r="D469" s="38">
        <v>43100</v>
      </c>
      <c r="E469" s="37" t="s">
        <v>67</v>
      </c>
      <c r="F469" s="37" t="s">
        <v>68</v>
      </c>
      <c r="H469" s="37" t="s">
        <v>75</v>
      </c>
      <c r="L469" s="37" t="s">
        <v>85</v>
      </c>
      <c r="T469" s="37">
        <v>0</v>
      </c>
      <c r="U469" s="40">
        <f t="shared" si="24"/>
        <v>0</v>
      </c>
      <c r="AF469" s="52">
        <v>3011</v>
      </c>
      <c r="AI469" s="41">
        <v>8.14</v>
      </c>
      <c r="AL469" s="41">
        <f t="shared" si="25"/>
        <v>24.509540000000001</v>
      </c>
    </row>
    <row r="470" spans="1:38">
      <c r="A470" s="37" t="s">
        <v>66</v>
      </c>
      <c r="B470" s="51">
        <v>43051</v>
      </c>
      <c r="C470" s="38">
        <v>43009</v>
      </c>
      <c r="D470" s="38">
        <v>43100</v>
      </c>
      <c r="E470" s="37" t="s">
        <v>67</v>
      </c>
      <c r="F470" s="37" t="s">
        <v>68</v>
      </c>
      <c r="H470" s="37" t="s">
        <v>75</v>
      </c>
      <c r="L470" s="37" t="s">
        <v>85</v>
      </c>
      <c r="T470" s="37">
        <v>0</v>
      </c>
      <c r="U470" s="40">
        <f t="shared" si="24"/>
        <v>0</v>
      </c>
      <c r="AF470" s="52">
        <v>5516</v>
      </c>
      <c r="AI470" s="41">
        <v>8.14</v>
      </c>
      <c r="AL470" s="41">
        <f t="shared" si="25"/>
        <v>44.900240000000004</v>
      </c>
    </row>
    <row r="471" spans="1:38">
      <c r="A471" s="37" t="s">
        <v>66</v>
      </c>
      <c r="B471" s="38">
        <v>43052</v>
      </c>
      <c r="C471" s="38">
        <v>43009</v>
      </c>
      <c r="D471" s="38">
        <v>43100</v>
      </c>
      <c r="E471" s="37" t="s">
        <v>67</v>
      </c>
      <c r="F471" s="37" t="s">
        <v>68</v>
      </c>
      <c r="H471" s="37" t="s">
        <v>69</v>
      </c>
      <c r="L471" s="37" t="s">
        <v>76</v>
      </c>
      <c r="Q471" s="39">
        <v>41794</v>
      </c>
      <c r="T471" s="37">
        <v>23</v>
      </c>
      <c r="U471" s="40">
        <f t="shared" si="24"/>
        <v>5.5997857473279286E-4</v>
      </c>
      <c r="AB471" s="37">
        <v>41794</v>
      </c>
      <c r="AF471" s="39">
        <v>41073</v>
      </c>
      <c r="AG471" s="40">
        <f t="shared" ref="AG471:AG521" si="26">AF471/Q471</f>
        <v>0.98274871991194912</v>
      </c>
      <c r="AI471" s="41">
        <v>27.05</v>
      </c>
      <c r="AL471" s="41">
        <f t="shared" si="25"/>
        <v>1111.0246500000001</v>
      </c>
    </row>
    <row r="472" spans="1:38">
      <c r="A472" s="37" t="s">
        <v>66</v>
      </c>
      <c r="B472" s="38">
        <v>43053</v>
      </c>
      <c r="C472" s="38">
        <v>43009</v>
      </c>
      <c r="D472" s="38">
        <v>43100</v>
      </c>
      <c r="E472" s="37" t="s">
        <v>67</v>
      </c>
      <c r="F472" s="37" t="s">
        <v>68</v>
      </c>
      <c r="H472" s="37" t="s">
        <v>69</v>
      </c>
      <c r="L472" s="37" t="s">
        <v>76</v>
      </c>
      <c r="Q472" s="39">
        <v>46957</v>
      </c>
      <c r="T472" s="37">
        <v>22</v>
      </c>
      <c r="U472" s="40">
        <f t="shared" si="24"/>
        <v>4.7951176983435047E-4</v>
      </c>
      <c r="AB472" s="37">
        <v>46957</v>
      </c>
      <c r="AF472" s="39">
        <v>45880</v>
      </c>
      <c r="AG472" s="40">
        <f t="shared" si="26"/>
        <v>0.9770641224950487</v>
      </c>
      <c r="AI472" s="41">
        <v>27.05</v>
      </c>
      <c r="AL472" s="41">
        <f t="shared" si="25"/>
        <v>1241.0540000000001</v>
      </c>
    </row>
    <row r="473" spans="1:38">
      <c r="A473" s="37" t="s">
        <v>66</v>
      </c>
      <c r="B473" s="38">
        <v>43054</v>
      </c>
      <c r="C473" s="38">
        <v>43009</v>
      </c>
      <c r="D473" s="38">
        <v>43100</v>
      </c>
      <c r="E473" s="37" t="s">
        <v>67</v>
      </c>
      <c r="F473" s="37" t="s">
        <v>68</v>
      </c>
      <c r="H473" s="37" t="s">
        <v>69</v>
      </c>
      <c r="L473" s="37" t="s">
        <v>76</v>
      </c>
      <c r="Q473" s="39">
        <v>41495</v>
      </c>
      <c r="T473" s="37">
        <v>37</v>
      </c>
      <c r="U473" s="40">
        <f t="shared" si="24"/>
        <v>9.0690720133339872E-4</v>
      </c>
      <c r="AB473" s="37">
        <v>41495</v>
      </c>
      <c r="AF473" s="39">
        <v>40798</v>
      </c>
      <c r="AG473" s="40">
        <f t="shared" si="26"/>
        <v>0.9832027955175322</v>
      </c>
      <c r="AI473" s="41">
        <v>27.05</v>
      </c>
      <c r="AL473" s="41">
        <f t="shared" si="25"/>
        <v>1103.5859</v>
      </c>
    </row>
    <row r="474" spans="1:38">
      <c r="A474" s="37" t="s">
        <v>66</v>
      </c>
      <c r="B474" s="38">
        <v>43055</v>
      </c>
      <c r="C474" s="38">
        <v>43009</v>
      </c>
      <c r="D474" s="38">
        <v>43100</v>
      </c>
      <c r="E474" s="37" t="s">
        <v>67</v>
      </c>
      <c r="F474" s="37" t="s">
        <v>68</v>
      </c>
      <c r="H474" s="37" t="s">
        <v>69</v>
      </c>
      <c r="L474" s="37" t="s">
        <v>76</v>
      </c>
      <c r="Q474" s="39">
        <v>166394</v>
      </c>
      <c r="T474" s="37">
        <v>137</v>
      </c>
      <c r="U474" s="40">
        <f t="shared" si="24"/>
        <v>8.418646379982057E-4</v>
      </c>
      <c r="AB474" s="37">
        <v>166394</v>
      </c>
      <c r="AF474" s="39">
        <v>162734</v>
      </c>
      <c r="AG474" s="40">
        <f t="shared" si="26"/>
        <v>0.97800401456783292</v>
      </c>
      <c r="AI474" s="41">
        <v>27.05</v>
      </c>
      <c r="AL474" s="41">
        <f t="shared" si="25"/>
        <v>4401.9547000000002</v>
      </c>
    </row>
    <row r="475" spans="1:38">
      <c r="A475" s="37" t="s">
        <v>66</v>
      </c>
      <c r="B475" s="38">
        <v>43056</v>
      </c>
      <c r="C475" s="38">
        <v>43009</v>
      </c>
      <c r="D475" s="38">
        <v>43100</v>
      </c>
      <c r="E475" s="37" t="s">
        <v>67</v>
      </c>
      <c r="F475" s="37" t="s">
        <v>68</v>
      </c>
      <c r="H475" s="37" t="s">
        <v>69</v>
      </c>
      <c r="L475" s="37" t="s">
        <v>76</v>
      </c>
      <c r="Q475" s="39">
        <v>515124</v>
      </c>
      <c r="T475" s="37">
        <v>390</v>
      </c>
      <c r="U475" s="40">
        <f t="shared" si="24"/>
        <v>7.6465790381779965E-4</v>
      </c>
      <c r="AB475" s="37">
        <v>515124</v>
      </c>
      <c r="AF475" s="39">
        <v>510032</v>
      </c>
      <c r="AG475" s="40">
        <f t="shared" si="26"/>
        <v>0.99011500143654729</v>
      </c>
      <c r="AI475" s="41">
        <v>27.05</v>
      </c>
      <c r="AL475" s="41">
        <f t="shared" si="25"/>
        <v>13796.365599999999</v>
      </c>
    </row>
    <row r="476" spans="1:38">
      <c r="A476" s="37" t="s">
        <v>66</v>
      </c>
      <c r="B476" s="38">
        <v>43057</v>
      </c>
      <c r="C476" s="38">
        <v>43009</v>
      </c>
      <c r="D476" s="38">
        <v>43100</v>
      </c>
      <c r="E476" s="37" t="s">
        <v>67</v>
      </c>
      <c r="F476" s="37" t="s">
        <v>68</v>
      </c>
      <c r="H476" s="37" t="s">
        <v>69</v>
      </c>
      <c r="L476" s="37" t="s">
        <v>76</v>
      </c>
      <c r="Q476" s="39">
        <v>12405</v>
      </c>
      <c r="T476" s="37">
        <v>16</v>
      </c>
      <c r="U476" s="40">
        <f t="shared" si="24"/>
        <v>1.3123359580052493E-3</v>
      </c>
      <c r="AB476" s="37">
        <v>12405</v>
      </c>
      <c r="AF476" s="39">
        <v>12192</v>
      </c>
      <c r="AG476" s="40">
        <f t="shared" si="26"/>
        <v>0.98282950423216442</v>
      </c>
      <c r="AI476" s="41">
        <v>27.05</v>
      </c>
      <c r="AL476" s="41">
        <f t="shared" si="25"/>
        <v>329.79360000000003</v>
      </c>
    </row>
    <row r="477" spans="1:38">
      <c r="A477" s="37" t="s">
        <v>66</v>
      </c>
      <c r="B477" s="38">
        <v>43058</v>
      </c>
      <c r="C477" s="38">
        <v>43009</v>
      </c>
      <c r="D477" s="38">
        <v>43100</v>
      </c>
      <c r="E477" s="37" t="s">
        <v>67</v>
      </c>
      <c r="F477" s="37" t="s">
        <v>68</v>
      </c>
      <c r="H477" s="37" t="s">
        <v>69</v>
      </c>
      <c r="L477" s="37" t="s">
        <v>76</v>
      </c>
      <c r="Q477" s="39">
        <v>14640</v>
      </c>
      <c r="T477" s="37">
        <v>15</v>
      </c>
      <c r="U477" s="40">
        <f t="shared" si="24"/>
        <v>1.0447137484329294E-3</v>
      </c>
      <c r="AB477" s="37">
        <v>14640</v>
      </c>
      <c r="AF477" s="39">
        <v>14358</v>
      </c>
      <c r="AG477" s="40">
        <f t="shared" si="26"/>
        <v>0.9807377049180328</v>
      </c>
      <c r="AI477" s="41">
        <v>27.05</v>
      </c>
      <c r="AL477" s="41">
        <f t="shared" si="25"/>
        <v>388.38390000000004</v>
      </c>
    </row>
    <row r="478" spans="1:38">
      <c r="A478" s="37" t="s">
        <v>66</v>
      </c>
      <c r="B478" s="38">
        <v>43052</v>
      </c>
      <c r="C478" s="38">
        <v>43009</v>
      </c>
      <c r="D478" s="38">
        <v>43100</v>
      </c>
      <c r="E478" s="37" t="s">
        <v>67</v>
      </c>
      <c r="F478" s="37" t="s">
        <v>68</v>
      </c>
      <c r="H478" s="37" t="s">
        <v>70</v>
      </c>
      <c r="L478" s="37" t="s">
        <v>76</v>
      </c>
      <c r="Q478" s="39">
        <v>52889</v>
      </c>
      <c r="T478" s="37">
        <v>36</v>
      </c>
      <c r="U478" s="40">
        <f t="shared" si="24"/>
        <v>6.8970802360334121E-4</v>
      </c>
      <c r="AB478" s="37">
        <v>52889</v>
      </c>
      <c r="AF478" s="39">
        <v>52196</v>
      </c>
      <c r="AG478" s="40">
        <f t="shared" si="26"/>
        <v>0.98689708635065898</v>
      </c>
      <c r="AI478" s="41">
        <v>27.05</v>
      </c>
      <c r="AL478" s="41">
        <f t="shared" si="25"/>
        <v>1411.9018000000001</v>
      </c>
    </row>
    <row r="479" spans="1:38">
      <c r="A479" s="37" t="s">
        <v>66</v>
      </c>
      <c r="B479" s="38">
        <v>43053</v>
      </c>
      <c r="C479" s="38">
        <v>43009</v>
      </c>
      <c r="D479" s="38">
        <v>43100</v>
      </c>
      <c r="E479" s="37" t="s">
        <v>67</v>
      </c>
      <c r="F479" s="37" t="s">
        <v>68</v>
      </c>
      <c r="H479" s="37" t="s">
        <v>70</v>
      </c>
      <c r="L479" s="37" t="s">
        <v>76</v>
      </c>
      <c r="Q479" s="39">
        <v>57576</v>
      </c>
      <c r="T479" s="37">
        <v>37</v>
      </c>
      <c r="U479" s="40">
        <f t="shared" si="24"/>
        <v>6.5472819932049829E-4</v>
      </c>
      <c r="AB479" s="37">
        <v>57576</v>
      </c>
      <c r="AF479" s="39">
        <v>56512</v>
      </c>
      <c r="AG479" s="40">
        <f t="shared" si="26"/>
        <v>0.98152007781019868</v>
      </c>
      <c r="AI479" s="41">
        <v>27.05</v>
      </c>
      <c r="AL479" s="41">
        <f t="shared" si="25"/>
        <v>1528.6496000000002</v>
      </c>
    </row>
    <row r="480" spans="1:38">
      <c r="A480" s="37" t="s">
        <v>66</v>
      </c>
      <c r="B480" s="38">
        <v>43054</v>
      </c>
      <c r="C480" s="38">
        <v>43009</v>
      </c>
      <c r="D480" s="38">
        <v>43100</v>
      </c>
      <c r="E480" s="37" t="s">
        <v>67</v>
      </c>
      <c r="F480" s="37" t="s">
        <v>68</v>
      </c>
      <c r="H480" s="37" t="s">
        <v>70</v>
      </c>
      <c r="L480" s="37" t="s">
        <v>76</v>
      </c>
      <c r="Q480" s="39">
        <v>46603</v>
      </c>
      <c r="T480" s="37">
        <v>31</v>
      </c>
      <c r="U480" s="40">
        <f t="shared" si="24"/>
        <v>6.7502830763870741E-4</v>
      </c>
      <c r="AB480" s="37">
        <v>46603</v>
      </c>
      <c r="AF480" s="39">
        <v>45924</v>
      </c>
      <c r="AG480" s="40">
        <f t="shared" si="26"/>
        <v>0.98543012252430096</v>
      </c>
      <c r="AI480" s="41">
        <v>27.05</v>
      </c>
      <c r="AL480" s="41">
        <f t="shared" si="25"/>
        <v>1242.2441999999999</v>
      </c>
    </row>
    <row r="481" spans="1:38">
      <c r="A481" s="37" t="s">
        <v>66</v>
      </c>
      <c r="B481" s="38">
        <v>43055</v>
      </c>
      <c r="C481" s="38">
        <v>43009</v>
      </c>
      <c r="D481" s="38">
        <v>43100</v>
      </c>
      <c r="E481" s="37" t="s">
        <v>67</v>
      </c>
      <c r="F481" s="37" t="s">
        <v>68</v>
      </c>
      <c r="H481" s="37" t="s">
        <v>70</v>
      </c>
      <c r="L481" s="37" t="s">
        <v>76</v>
      </c>
      <c r="Q481" s="39">
        <v>197263</v>
      </c>
      <c r="T481" s="37">
        <v>144</v>
      </c>
      <c r="U481" s="40">
        <f t="shared" si="24"/>
        <v>7.4010875486981277E-4</v>
      </c>
      <c r="AB481" s="37">
        <v>197263</v>
      </c>
      <c r="AF481" s="39">
        <v>194566</v>
      </c>
      <c r="AG481" s="40">
        <f t="shared" si="26"/>
        <v>0.98632789727419734</v>
      </c>
      <c r="AI481" s="41">
        <v>27.05</v>
      </c>
      <c r="AL481" s="41">
        <f t="shared" si="25"/>
        <v>5263.0102999999999</v>
      </c>
    </row>
    <row r="482" spans="1:38">
      <c r="A482" s="37" t="s">
        <v>66</v>
      </c>
      <c r="B482" s="38">
        <v>43056</v>
      </c>
      <c r="C482" s="38">
        <v>43009</v>
      </c>
      <c r="D482" s="38">
        <v>43100</v>
      </c>
      <c r="E482" s="37" t="s">
        <v>67</v>
      </c>
      <c r="F482" s="37" t="s">
        <v>68</v>
      </c>
      <c r="H482" s="37" t="s">
        <v>70</v>
      </c>
      <c r="L482" s="37" t="s">
        <v>76</v>
      </c>
      <c r="Q482" s="39">
        <v>588601</v>
      </c>
      <c r="T482" s="37">
        <v>297</v>
      </c>
      <c r="U482" s="40">
        <f t="shared" si="24"/>
        <v>5.0856686883769353E-4</v>
      </c>
      <c r="AB482" s="37">
        <v>588601</v>
      </c>
      <c r="AF482" s="39">
        <v>583994</v>
      </c>
      <c r="AG482" s="40">
        <f t="shared" si="26"/>
        <v>0.99217296606699612</v>
      </c>
      <c r="AI482" s="41">
        <v>27.05</v>
      </c>
      <c r="AL482" s="41">
        <f t="shared" si="25"/>
        <v>15797.037700000001</v>
      </c>
    </row>
    <row r="483" spans="1:38">
      <c r="A483" s="37" t="s">
        <v>66</v>
      </c>
      <c r="B483" s="38">
        <v>43057</v>
      </c>
      <c r="C483" s="38">
        <v>43009</v>
      </c>
      <c r="D483" s="38">
        <v>43100</v>
      </c>
      <c r="E483" s="37" t="s">
        <v>67</v>
      </c>
      <c r="F483" s="37" t="s">
        <v>68</v>
      </c>
      <c r="H483" s="37" t="s">
        <v>70</v>
      </c>
      <c r="L483" s="37" t="s">
        <v>76</v>
      </c>
      <c r="Q483" s="39">
        <v>13942</v>
      </c>
      <c r="T483" s="37">
        <v>11</v>
      </c>
      <c r="U483" s="40">
        <f t="shared" si="24"/>
        <v>7.9866405285703909E-4</v>
      </c>
      <c r="AB483" s="37">
        <v>13942</v>
      </c>
      <c r="AF483" s="39">
        <v>13773</v>
      </c>
      <c r="AG483" s="40">
        <f t="shared" si="26"/>
        <v>0.98787835317744943</v>
      </c>
      <c r="AI483" s="41">
        <v>27.05</v>
      </c>
      <c r="AL483" s="41">
        <f t="shared" si="25"/>
        <v>372.55965000000003</v>
      </c>
    </row>
    <row r="484" spans="1:38">
      <c r="A484" s="37" t="s">
        <v>66</v>
      </c>
      <c r="B484" s="38">
        <v>43058</v>
      </c>
      <c r="C484" s="38">
        <v>43009</v>
      </c>
      <c r="D484" s="38">
        <v>43100</v>
      </c>
      <c r="E484" s="37" t="s">
        <v>67</v>
      </c>
      <c r="F484" s="37" t="s">
        <v>68</v>
      </c>
      <c r="H484" s="37" t="s">
        <v>70</v>
      </c>
      <c r="L484" s="37" t="s">
        <v>76</v>
      </c>
      <c r="Q484" s="39">
        <v>16296</v>
      </c>
      <c r="T484" s="37">
        <v>16</v>
      </c>
      <c r="U484" s="40">
        <f t="shared" si="24"/>
        <v>9.9521054923182176E-4</v>
      </c>
      <c r="AB484" s="37">
        <v>16296</v>
      </c>
      <c r="AF484" s="39">
        <v>16077</v>
      </c>
      <c r="AG484" s="40">
        <f t="shared" si="26"/>
        <v>0.9865611192930781</v>
      </c>
      <c r="AI484" s="41">
        <v>27.05</v>
      </c>
      <c r="AL484" s="41">
        <f t="shared" si="25"/>
        <v>434.88285000000002</v>
      </c>
    </row>
    <row r="485" spans="1:38">
      <c r="A485" s="37" t="s">
        <v>66</v>
      </c>
      <c r="B485" s="38">
        <v>43052</v>
      </c>
      <c r="C485" s="38">
        <v>43009</v>
      </c>
      <c r="D485" s="38">
        <v>43100</v>
      </c>
      <c r="E485" s="37" t="s">
        <v>67</v>
      </c>
      <c r="F485" s="37" t="s">
        <v>68</v>
      </c>
      <c r="H485" s="37" t="s">
        <v>71</v>
      </c>
      <c r="L485" s="37" t="s">
        <v>77</v>
      </c>
      <c r="Q485" s="39">
        <v>18313</v>
      </c>
      <c r="T485" s="37">
        <v>15</v>
      </c>
      <c r="U485" s="40">
        <f t="shared" si="24"/>
        <v>8.3504982463953681E-4</v>
      </c>
      <c r="AB485" s="37">
        <v>18313</v>
      </c>
      <c r="AF485" s="39">
        <v>17963</v>
      </c>
      <c r="AG485" s="40">
        <f t="shared" si="26"/>
        <v>0.9808878938459018</v>
      </c>
      <c r="AI485" s="41">
        <v>32.46</v>
      </c>
      <c r="AL485" s="41">
        <f t="shared" si="25"/>
        <v>583.07898</v>
      </c>
    </row>
    <row r="486" spans="1:38">
      <c r="A486" s="37" t="s">
        <v>66</v>
      </c>
      <c r="B486" s="38">
        <v>43053</v>
      </c>
      <c r="C486" s="38">
        <v>43009</v>
      </c>
      <c r="D486" s="38">
        <v>43100</v>
      </c>
      <c r="E486" s="37" t="s">
        <v>67</v>
      </c>
      <c r="F486" s="37" t="s">
        <v>68</v>
      </c>
      <c r="H486" s="37" t="s">
        <v>71</v>
      </c>
      <c r="L486" s="37" t="s">
        <v>77</v>
      </c>
      <c r="Q486" s="39">
        <v>20723</v>
      </c>
      <c r="T486" s="37">
        <v>18</v>
      </c>
      <c r="U486" s="40">
        <f t="shared" si="24"/>
        <v>8.8617565970854669E-4</v>
      </c>
      <c r="AB486" s="37">
        <v>20723</v>
      </c>
      <c r="AF486" s="39">
        <v>20312</v>
      </c>
      <c r="AG486" s="40">
        <f t="shared" si="26"/>
        <v>0.98016696424262895</v>
      </c>
      <c r="AI486" s="41">
        <v>32.46</v>
      </c>
      <c r="AL486" s="41">
        <f t="shared" si="25"/>
        <v>659.32752000000005</v>
      </c>
    </row>
    <row r="487" spans="1:38">
      <c r="A487" s="37" t="s">
        <v>66</v>
      </c>
      <c r="B487" s="38">
        <v>43054</v>
      </c>
      <c r="C487" s="38">
        <v>43009</v>
      </c>
      <c r="D487" s="38">
        <v>43100</v>
      </c>
      <c r="E487" s="37" t="s">
        <v>67</v>
      </c>
      <c r="F487" s="37" t="s">
        <v>68</v>
      </c>
      <c r="H487" s="37" t="s">
        <v>71</v>
      </c>
      <c r="L487" s="37" t="s">
        <v>77</v>
      </c>
      <c r="Q487" s="39">
        <v>17102</v>
      </c>
      <c r="T487" s="37">
        <v>18</v>
      </c>
      <c r="U487" s="40">
        <f t="shared" si="24"/>
        <v>1.0932280595201945E-3</v>
      </c>
      <c r="AB487" s="37">
        <v>17102</v>
      </c>
      <c r="AF487" s="39">
        <v>16465</v>
      </c>
      <c r="AG487" s="40">
        <f t="shared" si="26"/>
        <v>0.96275289439831602</v>
      </c>
      <c r="AI487" s="41">
        <v>32.46</v>
      </c>
      <c r="AL487" s="41">
        <f t="shared" si="25"/>
        <v>534.45389999999998</v>
      </c>
    </row>
    <row r="488" spans="1:38">
      <c r="A488" s="37" t="s">
        <v>66</v>
      </c>
      <c r="B488" s="38">
        <v>43055</v>
      </c>
      <c r="C488" s="38">
        <v>43009</v>
      </c>
      <c r="D488" s="38">
        <v>43100</v>
      </c>
      <c r="E488" s="37" t="s">
        <v>67</v>
      </c>
      <c r="F488" s="37" t="s">
        <v>68</v>
      </c>
      <c r="H488" s="37" t="s">
        <v>71</v>
      </c>
      <c r="L488" s="37" t="s">
        <v>77</v>
      </c>
      <c r="Q488" s="39">
        <v>35759</v>
      </c>
      <c r="T488" s="37">
        <v>16</v>
      </c>
      <c r="U488" s="40">
        <f t="shared" si="24"/>
        <v>4.5078041359102944E-4</v>
      </c>
      <c r="AB488" s="37">
        <v>35759</v>
      </c>
      <c r="AF488" s="39">
        <v>35494</v>
      </c>
      <c r="AG488" s="40">
        <f t="shared" si="26"/>
        <v>0.99258927822366394</v>
      </c>
      <c r="AI488" s="41">
        <v>32.46</v>
      </c>
      <c r="AL488" s="41">
        <f t="shared" si="25"/>
        <v>1152.1352400000001</v>
      </c>
    </row>
    <row r="489" spans="1:38">
      <c r="A489" s="37" t="s">
        <v>66</v>
      </c>
      <c r="B489" s="38">
        <v>43056</v>
      </c>
      <c r="C489" s="38">
        <v>43009</v>
      </c>
      <c r="D489" s="38">
        <v>43100</v>
      </c>
      <c r="E489" s="37" t="s">
        <v>67</v>
      </c>
      <c r="F489" s="37" t="s">
        <v>68</v>
      </c>
      <c r="H489" s="37" t="s">
        <v>71</v>
      </c>
      <c r="L489" s="37" t="s">
        <v>77</v>
      </c>
      <c r="Q489" s="39">
        <v>6293</v>
      </c>
      <c r="T489" s="37">
        <v>6</v>
      </c>
      <c r="U489" s="40">
        <f t="shared" si="24"/>
        <v>9.7197472865705496E-4</v>
      </c>
      <c r="AB489" s="37">
        <v>6293</v>
      </c>
      <c r="AF489" s="39">
        <v>6173</v>
      </c>
      <c r="AG489" s="40">
        <f t="shared" si="26"/>
        <v>0.98093119338948043</v>
      </c>
      <c r="AI489" s="41">
        <v>32.46</v>
      </c>
      <c r="AL489" s="41">
        <f t="shared" si="25"/>
        <v>200.37558000000001</v>
      </c>
    </row>
    <row r="490" spans="1:38">
      <c r="A490" s="37" t="s">
        <v>66</v>
      </c>
      <c r="B490" s="38">
        <v>43057</v>
      </c>
      <c r="C490" s="38">
        <v>43009</v>
      </c>
      <c r="D490" s="38">
        <v>43100</v>
      </c>
      <c r="E490" s="37" t="s">
        <v>67</v>
      </c>
      <c r="F490" s="37" t="s">
        <v>68</v>
      </c>
      <c r="H490" s="37" t="s">
        <v>71</v>
      </c>
      <c r="L490" s="37" t="s">
        <v>77</v>
      </c>
      <c r="Q490" s="39">
        <v>12314</v>
      </c>
      <c r="T490" s="37">
        <v>7</v>
      </c>
      <c r="U490" s="40">
        <f t="shared" si="24"/>
        <v>5.7693892689359599E-4</v>
      </c>
      <c r="AB490" s="37">
        <v>12314</v>
      </c>
      <c r="AF490" s="39">
        <v>12133</v>
      </c>
      <c r="AG490" s="40">
        <f t="shared" si="26"/>
        <v>0.98530128309241516</v>
      </c>
      <c r="AI490" s="41">
        <v>32.46</v>
      </c>
      <c r="AL490" s="41">
        <f t="shared" si="25"/>
        <v>393.83717999999999</v>
      </c>
    </row>
    <row r="491" spans="1:38">
      <c r="A491" s="37" t="s">
        <v>66</v>
      </c>
      <c r="B491" s="38">
        <v>43058</v>
      </c>
      <c r="C491" s="38">
        <v>43009</v>
      </c>
      <c r="D491" s="38">
        <v>43100</v>
      </c>
      <c r="E491" s="37" t="s">
        <v>67</v>
      </c>
      <c r="F491" s="37" t="s">
        <v>68</v>
      </c>
      <c r="H491" s="37" t="s">
        <v>71</v>
      </c>
      <c r="L491" s="37" t="s">
        <v>77</v>
      </c>
      <c r="Q491" s="39">
        <v>18677</v>
      </c>
      <c r="T491" s="37">
        <v>24</v>
      </c>
      <c r="U491" s="40">
        <f t="shared" si="24"/>
        <v>1.302365964836119E-3</v>
      </c>
      <c r="AB491" s="37">
        <v>18677</v>
      </c>
      <c r="AF491" s="39">
        <v>18428</v>
      </c>
      <c r="AG491" s="40">
        <f t="shared" si="26"/>
        <v>0.98666809444771642</v>
      </c>
      <c r="AI491" s="41">
        <v>32.46</v>
      </c>
      <c r="AL491" s="41">
        <f t="shared" si="25"/>
        <v>598.17287999999996</v>
      </c>
    </row>
    <row r="492" spans="1:38">
      <c r="A492" s="37" t="s">
        <v>66</v>
      </c>
      <c r="B492" s="38">
        <v>43052</v>
      </c>
      <c r="C492" s="38">
        <v>43009</v>
      </c>
      <c r="D492" s="38">
        <v>43100</v>
      </c>
      <c r="E492" s="37" t="s">
        <v>67</v>
      </c>
      <c r="F492" s="37" t="s">
        <v>68</v>
      </c>
      <c r="H492" s="37" t="s">
        <v>72</v>
      </c>
      <c r="L492" s="37" t="s">
        <v>78</v>
      </c>
      <c r="Q492" s="39">
        <v>17482</v>
      </c>
      <c r="T492" s="37">
        <v>5</v>
      </c>
      <c r="U492" s="40">
        <f t="shared" si="24"/>
        <v>2.8871694191015128E-4</v>
      </c>
      <c r="AB492" s="37">
        <v>17482</v>
      </c>
      <c r="AF492" s="39">
        <v>17318</v>
      </c>
      <c r="AG492" s="40">
        <f t="shared" si="26"/>
        <v>0.99061892232010063</v>
      </c>
      <c r="AI492" s="41">
        <v>32.46</v>
      </c>
      <c r="AL492" s="41">
        <f t="shared" si="25"/>
        <v>562.14228000000003</v>
      </c>
    </row>
    <row r="493" spans="1:38">
      <c r="A493" s="37" t="s">
        <v>66</v>
      </c>
      <c r="B493" s="38">
        <v>43053</v>
      </c>
      <c r="C493" s="38">
        <v>43009</v>
      </c>
      <c r="D493" s="38">
        <v>43100</v>
      </c>
      <c r="E493" s="37" t="s">
        <v>67</v>
      </c>
      <c r="F493" s="37" t="s">
        <v>68</v>
      </c>
      <c r="H493" s="37" t="s">
        <v>72</v>
      </c>
      <c r="L493" s="37" t="s">
        <v>78</v>
      </c>
      <c r="Q493" s="39">
        <v>19336</v>
      </c>
      <c r="T493" s="37">
        <v>5</v>
      </c>
      <c r="U493" s="40">
        <f t="shared" si="24"/>
        <v>2.6120572562950579E-4</v>
      </c>
      <c r="AB493" s="37">
        <v>19336</v>
      </c>
      <c r="AF493" s="39">
        <v>19142</v>
      </c>
      <c r="AG493" s="40">
        <f t="shared" si="26"/>
        <v>0.98996690111708729</v>
      </c>
      <c r="AI493" s="41">
        <v>32.46</v>
      </c>
      <c r="AL493" s="41">
        <f t="shared" si="25"/>
        <v>621.34932000000003</v>
      </c>
    </row>
    <row r="494" spans="1:38">
      <c r="A494" s="37" t="s">
        <v>66</v>
      </c>
      <c r="B494" s="38">
        <v>43054</v>
      </c>
      <c r="C494" s="38">
        <v>43009</v>
      </c>
      <c r="D494" s="38">
        <v>43100</v>
      </c>
      <c r="E494" s="37" t="s">
        <v>67</v>
      </c>
      <c r="F494" s="37" t="s">
        <v>68</v>
      </c>
      <c r="H494" s="37" t="s">
        <v>72</v>
      </c>
      <c r="L494" s="37" t="s">
        <v>78</v>
      </c>
      <c r="Q494" s="39">
        <v>16107</v>
      </c>
      <c r="T494" s="37">
        <v>5</v>
      </c>
      <c r="U494" s="40">
        <f t="shared" si="24"/>
        <v>3.1271499155669522E-4</v>
      </c>
      <c r="AB494" s="37">
        <v>16107</v>
      </c>
      <c r="AF494" s="39">
        <v>15989</v>
      </c>
      <c r="AG494" s="40">
        <f t="shared" si="26"/>
        <v>0.9926739926739927</v>
      </c>
      <c r="AI494" s="41">
        <v>32.46</v>
      </c>
      <c r="AL494" s="41">
        <f t="shared" si="25"/>
        <v>519.00293999999997</v>
      </c>
    </row>
    <row r="495" spans="1:38">
      <c r="A495" s="37" t="s">
        <v>66</v>
      </c>
      <c r="B495" s="38">
        <v>43055</v>
      </c>
      <c r="C495" s="38">
        <v>43009</v>
      </c>
      <c r="D495" s="38">
        <v>43100</v>
      </c>
      <c r="E495" s="37" t="s">
        <v>67</v>
      </c>
      <c r="F495" s="37" t="s">
        <v>68</v>
      </c>
      <c r="H495" s="37" t="s">
        <v>72</v>
      </c>
      <c r="L495" s="37" t="s">
        <v>78</v>
      </c>
      <c r="Q495" s="39">
        <v>34520</v>
      </c>
      <c r="T495" s="37">
        <v>6</v>
      </c>
      <c r="U495" s="40">
        <f t="shared" si="24"/>
        <v>1.7596856028389595E-4</v>
      </c>
      <c r="AB495" s="37">
        <v>34520</v>
      </c>
      <c r="AF495" s="39">
        <v>34097</v>
      </c>
      <c r="AG495" s="40">
        <f t="shared" si="26"/>
        <v>0.98774623406720741</v>
      </c>
      <c r="AI495" s="41">
        <v>32.46</v>
      </c>
      <c r="AL495" s="41">
        <f t="shared" si="25"/>
        <v>1106.78862</v>
      </c>
    </row>
    <row r="496" spans="1:38">
      <c r="A496" s="37" t="s">
        <v>66</v>
      </c>
      <c r="B496" s="38">
        <v>43056</v>
      </c>
      <c r="C496" s="38">
        <v>43009</v>
      </c>
      <c r="D496" s="38">
        <v>43100</v>
      </c>
      <c r="E496" s="37" t="s">
        <v>67</v>
      </c>
      <c r="F496" s="37" t="s">
        <v>68</v>
      </c>
      <c r="H496" s="37" t="s">
        <v>72</v>
      </c>
      <c r="L496" s="37" t="s">
        <v>78</v>
      </c>
      <c r="Q496" s="39">
        <v>5795</v>
      </c>
      <c r="T496" s="37">
        <v>3</v>
      </c>
      <c r="U496" s="40">
        <f t="shared" ref="U496:U559" si="27">T496/AF496</f>
        <v>5.2192066805845506E-4</v>
      </c>
      <c r="AB496" s="37">
        <v>5795</v>
      </c>
      <c r="AF496" s="39">
        <v>5748</v>
      </c>
      <c r="AG496" s="40">
        <f t="shared" si="26"/>
        <v>0.99188955996548744</v>
      </c>
      <c r="AI496" s="41">
        <v>32.46</v>
      </c>
      <c r="AL496" s="41">
        <f t="shared" si="25"/>
        <v>186.58008000000001</v>
      </c>
    </row>
    <row r="497" spans="1:38">
      <c r="A497" s="37" t="s">
        <v>66</v>
      </c>
      <c r="B497" s="38">
        <v>43057</v>
      </c>
      <c r="C497" s="38">
        <v>43009</v>
      </c>
      <c r="D497" s="38">
        <v>43100</v>
      </c>
      <c r="E497" s="37" t="s">
        <v>67</v>
      </c>
      <c r="F497" s="37" t="s">
        <v>68</v>
      </c>
      <c r="H497" s="37" t="s">
        <v>72</v>
      </c>
      <c r="L497" s="37" t="s">
        <v>78</v>
      </c>
      <c r="Q497" s="39">
        <v>11561</v>
      </c>
      <c r="T497" s="37">
        <v>4</v>
      </c>
      <c r="U497" s="40">
        <f t="shared" si="27"/>
        <v>3.4897923573547375E-4</v>
      </c>
      <c r="AB497" s="37">
        <v>11561</v>
      </c>
      <c r="AF497" s="39">
        <v>11462</v>
      </c>
      <c r="AG497" s="40">
        <f t="shared" si="26"/>
        <v>0.99143672692673646</v>
      </c>
      <c r="AI497" s="41">
        <v>32.46</v>
      </c>
      <c r="AL497" s="41">
        <f t="shared" si="25"/>
        <v>372.05652000000003</v>
      </c>
    </row>
    <row r="498" spans="1:38">
      <c r="A498" s="37" t="s">
        <v>66</v>
      </c>
      <c r="B498" s="38">
        <v>43058</v>
      </c>
      <c r="C498" s="38">
        <v>43009</v>
      </c>
      <c r="D498" s="38">
        <v>43100</v>
      </c>
      <c r="E498" s="37" t="s">
        <v>67</v>
      </c>
      <c r="F498" s="37" t="s">
        <v>68</v>
      </c>
      <c r="H498" s="37" t="s">
        <v>72</v>
      </c>
      <c r="L498" s="37" t="s">
        <v>78</v>
      </c>
      <c r="Q498" s="39">
        <v>17596</v>
      </c>
      <c r="T498" s="37">
        <v>4</v>
      </c>
      <c r="U498" s="40">
        <f t="shared" si="27"/>
        <v>2.2913444463538982E-4</v>
      </c>
      <c r="AB498" s="37">
        <v>17596</v>
      </c>
      <c r="AF498" s="39">
        <v>17457</v>
      </c>
      <c r="AG498" s="40">
        <f t="shared" si="26"/>
        <v>0.99210047738122298</v>
      </c>
      <c r="AI498" s="41">
        <v>32.46</v>
      </c>
      <c r="AL498" s="41">
        <f t="shared" si="25"/>
        <v>566.65422000000001</v>
      </c>
    </row>
    <row r="499" spans="1:38">
      <c r="A499" s="37" t="s">
        <v>66</v>
      </c>
      <c r="B499" s="38">
        <v>43052</v>
      </c>
      <c r="C499" s="38">
        <v>43009</v>
      </c>
      <c r="D499" s="38">
        <v>43100</v>
      </c>
      <c r="E499" s="37" t="s">
        <v>67</v>
      </c>
      <c r="F499" s="37" t="s">
        <v>68</v>
      </c>
      <c r="H499" s="37" t="s">
        <v>73</v>
      </c>
      <c r="L499" s="37" t="s">
        <v>79</v>
      </c>
      <c r="Q499" s="39">
        <v>16515</v>
      </c>
      <c r="T499" s="37">
        <v>1</v>
      </c>
      <c r="U499" s="40">
        <f t="shared" si="27"/>
        <v>6.1132167746668291E-5</v>
      </c>
      <c r="AB499" s="37">
        <v>16515</v>
      </c>
      <c r="AF499" s="39">
        <v>16358</v>
      </c>
      <c r="AG499" s="40">
        <f t="shared" si="26"/>
        <v>0.99049349076597037</v>
      </c>
      <c r="AI499" s="41">
        <v>32.46</v>
      </c>
      <c r="AL499" s="41">
        <f t="shared" ref="AL499:AL546" si="28">AF499*AI499/1000</f>
        <v>530.98068000000001</v>
      </c>
    </row>
    <row r="500" spans="1:38">
      <c r="A500" s="37" t="s">
        <v>66</v>
      </c>
      <c r="B500" s="38">
        <v>43053</v>
      </c>
      <c r="C500" s="38">
        <v>43009</v>
      </c>
      <c r="D500" s="38">
        <v>43100</v>
      </c>
      <c r="E500" s="37" t="s">
        <v>67</v>
      </c>
      <c r="F500" s="37" t="s">
        <v>68</v>
      </c>
      <c r="H500" s="37" t="s">
        <v>73</v>
      </c>
      <c r="L500" s="37" t="s">
        <v>79</v>
      </c>
      <c r="Q500" s="39">
        <v>17859</v>
      </c>
      <c r="T500" s="37">
        <v>7</v>
      </c>
      <c r="U500" s="40">
        <f t="shared" si="27"/>
        <v>3.9561433254210466E-4</v>
      </c>
      <c r="AB500" s="37">
        <v>17859</v>
      </c>
      <c r="AF500" s="39">
        <v>17694</v>
      </c>
      <c r="AG500" s="40">
        <f t="shared" si="26"/>
        <v>0.99076096086007059</v>
      </c>
      <c r="AI500" s="41">
        <v>32.46</v>
      </c>
      <c r="AL500" s="41">
        <f t="shared" si="28"/>
        <v>574.34723999999994</v>
      </c>
    </row>
    <row r="501" spans="1:38">
      <c r="A501" s="37" t="s">
        <v>66</v>
      </c>
      <c r="B501" s="38">
        <v>43054</v>
      </c>
      <c r="C501" s="38">
        <v>43009</v>
      </c>
      <c r="D501" s="38">
        <v>43100</v>
      </c>
      <c r="E501" s="37" t="s">
        <v>67</v>
      </c>
      <c r="F501" s="37" t="s">
        <v>68</v>
      </c>
      <c r="H501" s="37" t="s">
        <v>73</v>
      </c>
      <c r="L501" s="37" t="s">
        <v>79</v>
      </c>
      <c r="Q501" s="39">
        <v>15167</v>
      </c>
      <c r="T501" s="37">
        <v>6</v>
      </c>
      <c r="U501" s="40">
        <f t="shared" si="27"/>
        <v>3.9856516540454366E-4</v>
      </c>
      <c r="AB501" s="37">
        <v>15167</v>
      </c>
      <c r="AF501" s="39">
        <v>15054</v>
      </c>
      <c r="AG501" s="40">
        <f t="shared" si="26"/>
        <v>0.99254961429419131</v>
      </c>
      <c r="AI501" s="41">
        <v>32.46</v>
      </c>
      <c r="AL501" s="41">
        <f t="shared" si="28"/>
        <v>488.65284000000003</v>
      </c>
    </row>
    <row r="502" spans="1:38">
      <c r="A502" s="37" t="s">
        <v>66</v>
      </c>
      <c r="B502" s="38">
        <v>43055</v>
      </c>
      <c r="C502" s="38">
        <v>43009</v>
      </c>
      <c r="D502" s="38">
        <v>43100</v>
      </c>
      <c r="E502" s="37" t="s">
        <v>67</v>
      </c>
      <c r="F502" s="37" t="s">
        <v>68</v>
      </c>
      <c r="H502" s="37" t="s">
        <v>73</v>
      </c>
      <c r="L502" s="37" t="s">
        <v>79</v>
      </c>
      <c r="Q502" s="39">
        <v>32734</v>
      </c>
      <c r="T502" s="37">
        <v>3</v>
      </c>
      <c r="U502" s="40">
        <f t="shared" si="27"/>
        <v>9.2844763555335476E-5</v>
      </c>
      <c r="AB502" s="37">
        <v>32734</v>
      </c>
      <c r="AF502" s="39">
        <v>32312</v>
      </c>
      <c r="AG502" s="40">
        <f t="shared" si="26"/>
        <v>0.9871082055355288</v>
      </c>
      <c r="AI502" s="41">
        <v>32.46</v>
      </c>
      <c r="AL502" s="41">
        <f t="shared" si="28"/>
        <v>1048.84752</v>
      </c>
    </row>
    <row r="503" spans="1:38">
      <c r="A503" s="37" t="s">
        <v>66</v>
      </c>
      <c r="B503" s="38">
        <v>43056</v>
      </c>
      <c r="C503" s="38">
        <v>43009</v>
      </c>
      <c r="D503" s="38">
        <v>43100</v>
      </c>
      <c r="E503" s="37" t="s">
        <v>67</v>
      </c>
      <c r="F503" s="37" t="s">
        <v>68</v>
      </c>
      <c r="H503" s="37" t="s">
        <v>73</v>
      </c>
      <c r="L503" s="37" t="s">
        <v>79</v>
      </c>
      <c r="Q503" s="39">
        <v>5373</v>
      </c>
      <c r="T503" s="37">
        <v>1</v>
      </c>
      <c r="U503" s="40">
        <f t="shared" si="27"/>
        <v>1.8793459875963165E-4</v>
      </c>
      <c r="AB503" s="37">
        <v>5373</v>
      </c>
      <c r="AF503" s="39">
        <v>5321</v>
      </c>
      <c r="AG503" s="40">
        <f t="shared" si="26"/>
        <v>0.99032198027172902</v>
      </c>
      <c r="AI503" s="41">
        <v>32.46</v>
      </c>
      <c r="AL503" s="41">
        <f t="shared" si="28"/>
        <v>172.71966</v>
      </c>
    </row>
    <row r="504" spans="1:38">
      <c r="A504" s="37" t="s">
        <v>66</v>
      </c>
      <c r="B504" s="38">
        <v>43057</v>
      </c>
      <c r="C504" s="38">
        <v>43009</v>
      </c>
      <c r="D504" s="38">
        <v>43100</v>
      </c>
      <c r="E504" s="37" t="s">
        <v>67</v>
      </c>
      <c r="F504" s="37" t="s">
        <v>68</v>
      </c>
      <c r="H504" s="37" t="s">
        <v>73</v>
      </c>
      <c r="L504" s="37" t="s">
        <v>79</v>
      </c>
      <c r="Q504" s="39">
        <v>10460</v>
      </c>
      <c r="T504" s="37">
        <v>0</v>
      </c>
      <c r="U504" s="40">
        <f t="shared" si="27"/>
        <v>0</v>
      </c>
      <c r="AB504" s="37">
        <v>10460</v>
      </c>
      <c r="AF504" s="39">
        <v>10372</v>
      </c>
      <c r="AG504" s="40">
        <f t="shared" si="26"/>
        <v>0.99158699808795414</v>
      </c>
      <c r="AI504" s="41">
        <v>32.46</v>
      </c>
      <c r="AL504" s="41">
        <f t="shared" si="28"/>
        <v>336.67511999999999</v>
      </c>
    </row>
    <row r="505" spans="1:38">
      <c r="A505" s="37" t="s">
        <v>66</v>
      </c>
      <c r="B505" s="38">
        <v>43058</v>
      </c>
      <c r="C505" s="38">
        <v>43009</v>
      </c>
      <c r="D505" s="38">
        <v>43100</v>
      </c>
      <c r="E505" s="37" t="s">
        <v>67</v>
      </c>
      <c r="F505" s="37" t="s">
        <v>68</v>
      </c>
      <c r="H505" s="37" t="s">
        <v>73</v>
      </c>
      <c r="L505" s="37" t="s">
        <v>79</v>
      </c>
      <c r="Q505" s="39">
        <v>15552</v>
      </c>
      <c r="T505" s="37">
        <v>3</v>
      </c>
      <c r="U505" s="40">
        <f t="shared" si="27"/>
        <v>1.9481784531463081E-4</v>
      </c>
      <c r="AB505" s="37">
        <v>15552</v>
      </c>
      <c r="AF505" s="39">
        <v>15399</v>
      </c>
      <c r="AG505" s="40">
        <f t="shared" si="26"/>
        <v>0.99016203703703709</v>
      </c>
      <c r="AI505" s="41">
        <v>32.46</v>
      </c>
      <c r="AL505" s="41">
        <f t="shared" si="28"/>
        <v>499.85154000000006</v>
      </c>
    </row>
    <row r="506" spans="1:38">
      <c r="A506" s="37" t="s">
        <v>66</v>
      </c>
      <c r="B506" s="38">
        <v>43052</v>
      </c>
      <c r="C506" s="38">
        <v>43009</v>
      </c>
      <c r="D506" s="38">
        <v>43100</v>
      </c>
      <c r="E506" s="37" t="s">
        <v>67</v>
      </c>
      <c r="F506" s="37" t="s">
        <v>68</v>
      </c>
      <c r="H506" s="37" t="s">
        <v>71</v>
      </c>
      <c r="L506" s="37" t="s">
        <v>80</v>
      </c>
      <c r="Q506" s="39">
        <v>5263</v>
      </c>
      <c r="T506" s="37">
        <v>0</v>
      </c>
      <c r="U506" s="40">
        <f t="shared" si="27"/>
        <v>0</v>
      </c>
      <c r="AB506" s="37">
        <v>5263</v>
      </c>
      <c r="AF506" s="39">
        <v>5188</v>
      </c>
      <c r="AG506" s="40">
        <f t="shared" si="26"/>
        <v>0.98574957248717465</v>
      </c>
      <c r="AI506" s="41">
        <v>35.71</v>
      </c>
      <c r="AL506" s="41">
        <f t="shared" si="28"/>
        <v>185.26348000000002</v>
      </c>
    </row>
    <row r="507" spans="1:38">
      <c r="A507" s="37" t="s">
        <v>66</v>
      </c>
      <c r="B507" s="38">
        <v>43053</v>
      </c>
      <c r="C507" s="38">
        <v>43009</v>
      </c>
      <c r="D507" s="38">
        <v>43100</v>
      </c>
      <c r="E507" s="37" t="s">
        <v>67</v>
      </c>
      <c r="F507" s="37" t="s">
        <v>68</v>
      </c>
      <c r="H507" s="37" t="s">
        <v>71</v>
      </c>
      <c r="L507" s="37" t="s">
        <v>80</v>
      </c>
      <c r="Q507" s="39">
        <v>7037</v>
      </c>
      <c r="T507" s="37">
        <v>2</v>
      </c>
      <c r="U507" s="40">
        <f t="shared" si="27"/>
        <v>2.9103608847497089E-4</v>
      </c>
      <c r="AB507" s="37">
        <v>7037</v>
      </c>
      <c r="AF507" s="39">
        <v>6872</v>
      </c>
      <c r="AG507" s="40">
        <f t="shared" si="26"/>
        <v>0.97655250817109562</v>
      </c>
      <c r="AI507" s="41">
        <v>35.71</v>
      </c>
      <c r="AL507" s="41">
        <f t="shared" si="28"/>
        <v>245.39911999999998</v>
      </c>
    </row>
    <row r="508" spans="1:38">
      <c r="A508" s="37" t="s">
        <v>66</v>
      </c>
      <c r="B508" s="38">
        <v>43054</v>
      </c>
      <c r="C508" s="38">
        <v>43009</v>
      </c>
      <c r="D508" s="38">
        <v>43100</v>
      </c>
      <c r="E508" s="37" t="s">
        <v>67</v>
      </c>
      <c r="F508" s="37" t="s">
        <v>68</v>
      </c>
      <c r="H508" s="37" t="s">
        <v>71</v>
      </c>
      <c r="L508" s="37" t="s">
        <v>80</v>
      </c>
      <c r="Q508" s="39">
        <v>4353</v>
      </c>
      <c r="T508" s="37">
        <v>1</v>
      </c>
      <c r="U508" s="40">
        <f t="shared" si="27"/>
        <v>2.3185717597959656E-4</v>
      </c>
      <c r="AB508" s="37">
        <v>4353</v>
      </c>
      <c r="AF508" s="39">
        <v>4313</v>
      </c>
      <c r="AG508" s="40">
        <f t="shared" si="26"/>
        <v>0.99081093498736506</v>
      </c>
      <c r="AI508" s="41">
        <v>35.71</v>
      </c>
      <c r="AL508" s="41">
        <f t="shared" si="28"/>
        <v>154.01723000000001</v>
      </c>
    </row>
    <row r="509" spans="1:38">
      <c r="A509" s="37" t="s">
        <v>66</v>
      </c>
      <c r="B509" s="38">
        <v>43055</v>
      </c>
      <c r="C509" s="38">
        <v>43009</v>
      </c>
      <c r="D509" s="38">
        <v>43100</v>
      </c>
      <c r="E509" s="37" t="s">
        <v>67</v>
      </c>
      <c r="F509" s="37" t="s">
        <v>68</v>
      </c>
      <c r="H509" s="37" t="s">
        <v>71</v>
      </c>
      <c r="L509" s="37" t="s">
        <v>80</v>
      </c>
      <c r="Q509" s="39">
        <v>8405</v>
      </c>
      <c r="T509" s="37">
        <v>1</v>
      </c>
      <c r="U509" s="40">
        <f t="shared" si="27"/>
        <v>1.2046741356463077E-4</v>
      </c>
      <c r="AB509" s="37">
        <v>8405</v>
      </c>
      <c r="AF509" s="39">
        <v>8301</v>
      </c>
      <c r="AG509" s="40">
        <f t="shared" si="26"/>
        <v>0.98762641284949437</v>
      </c>
      <c r="AI509" s="41">
        <v>35.71</v>
      </c>
      <c r="AL509" s="41">
        <f t="shared" si="28"/>
        <v>296.42871000000002</v>
      </c>
    </row>
    <row r="510" spans="1:38">
      <c r="A510" s="37" t="s">
        <v>66</v>
      </c>
      <c r="B510" s="38">
        <v>43056</v>
      </c>
      <c r="C510" s="38">
        <v>43009</v>
      </c>
      <c r="D510" s="38">
        <v>43100</v>
      </c>
      <c r="E510" s="37" t="s">
        <v>67</v>
      </c>
      <c r="F510" s="37" t="s">
        <v>68</v>
      </c>
      <c r="H510" s="37" t="s">
        <v>71</v>
      </c>
      <c r="L510" s="37" t="s">
        <v>80</v>
      </c>
      <c r="Q510" s="39">
        <v>2512</v>
      </c>
      <c r="T510" s="37">
        <v>0</v>
      </c>
      <c r="U510" s="40">
        <f t="shared" si="27"/>
        <v>0</v>
      </c>
      <c r="AB510" s="37">
        <v>2512</v>
      </c>
      <c r="AF510" s="39">
        <v>2484</v>
      </c>
      <c r="AG510" s="40">
        <f t="shared" si="26"/>
        <v>0.98885350318471332</v>
      </c>
      <c r="AI510" s="41">
        <v>35.71</v>
      </c>
      <c r="AL510" s="41">
        <f t="shared" si="28"/>
        <v>88.703639999999993</v>
      </c>
    </row>
    <row r="511" spans="1:38">
      <c r="A511" s="37" t="s">
        <v>66</v>
      </c>
      <c r="B511" s="38">
        <v>43057</v>
      </c>
      <c r="C511" s="38">
        <v>43009</v>
      </c>
      <c r="D511" s="38">
        <v>43100</v>
      </c>
      <c r="E511" s="37" t="s">
        <v>67</v>
      </c>
      <c r="F511" s="37" t="s">
        <v>68</v>
      </c>
      <c r="H511" s="37" t="s">
        <v>71</v>
      </c>
      <c r="L511" s="37" t="s">
        <v>80</v>
      </c>
      <c r="Q511" s="39">
        <v>3346</v>
      </c>
      <c r="T511" s="37">
        <v>2</v>
      </c>
      <c r="U511" s="40">
        <f t="shared" si="27"/>
        <v>6.0404711567502265E-4</v>
      </c>
      <c r="AB511" s="37">
        <v>3346</v>
      </c>
      <c r="AF511" s="39">
        <v>3311</v>
      </c>
      <c r="AG511" s="40">
        <f t="shared" si="26"/>
        <v>0.9895397489539749</v>
      </c>
      <c r="AI511" s="41">
        <v>35.71</v>
      </c>
      <c r="AL511" s="41">
        <f t="shared" si="28"/>
        <v>118.23581</v>
      </c>
    </row>
    <row r="512" spans="1:38">
      <c r="A512" s="37" t="s">
        <v>66</v>
      </c>
      <c r="B512" s="38">
        <v>43058</v>
      </c>
      <c r="C512" s="38">
        <v>43009</v>
      </c>
      <c r="D512" s="38">
        <v>43100</v>
      </c>
      <c r="E512" s="37" t="s">
        <v>67</v>
      </c>
      <c r="F512" s="37" t="s">
        <v>68</v>
      </c>
      <c r="H512" s="37" t="s">
        <v>71</v>
      </c>
      <c r="L512" s="37" t="s">
        <v>80</v>
      </c>
      <c r="Q512" s="39">
        <v>5158</v>
      </c>
      <c r="T512" s="37">
        <v>2</v>
      </c>
      <c r="U512" s="40">
        <f t="shared" si="27"/>
        <v>3.9223377132771131E-4</v>
      </c>
      <c r="AB512" s="37">
        <v>5158</v>
      </c>
      <c r="AF512" s="39">
        <v>5099</v>
      </c>
      <c r="AG512" s="40">
        <f t="shared" si="26"/>
        <v>0.98856145792943007</v>
      </c>
      <c r="AI512" s="41">
        <v>35.71</v>
      </c>
      <c r="AL512" s="41">
        <f t="shared" si="28"/>
        <v>182.08529000000001</v>
      </c>
    </row>
    <row r="513" spans="1:38">
      <c r="A513" s="37" t="s">
        <v>66</v>
      </c>
      <c r="B513" s="38">
        <v>43052</v>
      </c>
      <c r="C513" s="38">
        <v>43009</v>
      </c>
      <c r="D513" s="38">
        <v>43100</v>
      </c>
      <c r="E513" s="37" t="s">
        <v>67</v>
      </c>
      <c r="F513" s="37" t="s">
        <v>68</v>
      </c>
      <c r="H513" s="37" t="s">
        <v>72</v>
      </c>
      <c r="L513" s="37" t="s">
        <v>81</v>
      </c>
      <c r="Q513" s="39">
        <v>5071</v>
      </c>
      <c r="T513" s="37">
        <v>0</v>
      </c>
      <c r="U513" s="40">
        <f t="shared" si="27"/>
        <v>0</v>
      </c>
      <c r="AB513" s="37">
        <v>5071</v>
      </c>
      <c r="AF513" s="39">
        <v>5041</v>
      </c>
      <c r="AG513" s="40">
        <f t="shared" si="26"/>
        <v>0.99408400709919154</v>
      </c>
      <c r="AI513" s="41">
        <v>35.71</v>
      </c>
      <c r="AL513" s="41">
        <f t="shared" si="28"/>
        <v>180.01411000000002</v>
      </c>
    </row>
    <row r="514" spans="1:38">
      <c r="A514" s="37" t="s">
        <v>66</v>
      </c>
      <c r="B514" s="38">
        <v>43053</v>
      </c>
      <c r="C514" s="38">
        <v>43009</v>
      </c>
      <c r="D514" s="38">
        <v>43100</v>
      </c>
      <c r="E514" s="37" t="s">
        <v>67</v>
      </c>
      <c r="F514" s="37" t="s">
        <v>68</v>
      </c>
      <c r="H514" s="37" t="s">
        <v>72</v>
      </c>
      <c r="L514" s="37" t="s">
        <v>81</v>
      </c>
      <c r="Q514" s="39">
        <v>6539</v>
      </c>
      <c r="T514" s="37">
        <v>1</v>
      </c>
      <c r="U514" s="40">
        <f t="shared" si="27"/>
        <v>1.5391719255040788E-4</v>
      </c>
      <c r="AB514" s="37">
        <v>6539</v>
      </c>
      <c r="AF514" s="39">
        <v>6497</v>
      </c>
      <c r="AG514" s="40">
        <f t="shared" si="26"/>
        <v>0.99357699954121426</v>
      </c>
      <c r="AI514" s="41">
        <v>35.71</v>
      </c>
      <c r="AL514" s="41">
        <f t="shared" si="28"/>
        <v>232.00787</v>
      </c>
    </row>
    <row r="515" spans="1:38">
      <c r="A515" s="37" t="s">
        <v>66</v>
      </c>
      <c r="B515" s="38">
        <v>43054</v>
      </c>
      <c r="C515" s="38">
        <v>43009</v>
      </c>
      <c r="D515" s="38">
        <v>43100</v>
      </c>
      <c r="E515" s="37" t="s">
        <v>67</v>
      </c>
      <c r="F515" s="37" t="s">
        <v>68</v>
      </c>
      <c r="H515" s="37" t="s">
        <v>72</v>
      </c>
      <c r="L515" s="37" t="s">
        <v>81</v>
      </c>
      <c r="Q515" s="39">
        <v>4364</v>
      </c>
      <c r="T515" s="37">
        <v>0</v>
      </c>
      <c r="U515" s="40">
        <f t="shared" si="27"/>
        <v>0</v>
      </c>
      <c r="AB515" s="37">
        <v>4364</v>
      </c>
      <c r="AF515" s="39">
        <v>4337</v>
      </c>
      <c r="AG515" s="40">
        <f t="shared" si="26"/>
        <v>0.99381301558203483</v>
      </c>
      <c r="AI515" s="41">
        <v>35.71</v>
      </c>
      <c r="AL515" s="41">
        <f t="shared" si="28"/>
        <v>154.87427</v>
      </c>
    </row>
    <row r="516" spans="1:38">
      <c r="A516" s="37" t="s">
        <v>66</v>
      </c>
      <c r="B516" s="38">
        <v>43055</v>
      </c>
      <c r="C516" s="38">
        <v>43009</v>
      </c>
      <c r="D516" s="38">
        <v>43100</v>
      </c>
      <c r="E516" s="37" t="s">
        <v>67</v>
      </c>
      <c r="F516" s="37" t="s">
        <v>68</v>
      </c>
      <c r="H516" s="37" t="s">
        <v>72</v>
      </c>
      <c r="L516" s="37" t="s">
        <v>81</v>
      </c>
      <c r="Q516" s="39">
        <v>8077</v>
      </c>
      <c r="T516" s="37">
        <v>0</v>
      </c>
      <c r="U516" s="40">
        <f t="shared" si="27"/>
        <v>0</v>
      </c>
      <c r="AB516" s="37">
        <v>8077</v>
      </c>
      <c r="AF516" s="39">
        <v>8025</v>
      </c>
      <c r="AG516" s="40">
        <f t="shared" si="26"/>
        <v>0.99356196607651359</v>
      </c>
      <c r="AI516" s="41">
        <v>35.71</v>
      </c>
      <c r="AL516" s="41">
        <f t="shared" si="28"/>
        <v>286.57274999999998</v>
      </c>
    </row>
    <row r="517" spans="1:38">
      <c r="A517" s="37" t="s">
        <v>66</v>
      </c>
      <c r="B517" s="38">
        <v>43056</v>
      </c>
      <c r="C517" s="38">
        <v>43009</v>
      </c>
      <c r="D517" s="38">
        <v>43100</v>
      </c>
      <c r="E517" s="37" t="s">
        <v>67</v>
      </c>
      <c r="F517" s="37" t="s">
        <v>68</v>
      </c>
      <c r="H517" s="37" t="s">
        <v>72</v>
      </c>
      <c r="L517" s="37" t="s">
        <v>81</v>
      </c>
      <c r="Q517" s="39">
        <v>2364</v>
      </c>
      <c r="T517" s="37">
        <v>1</v>
      </c>
      <c r="U517" s="40">
        <f t="shared" si="27"/>
        <v>4.2498937526561835E-4</v>
      </c>
      <c r="AB517" s="37">
        <v>2364</v>
      </c>
      <c r="AF517" s="39">
        <v>2353</v>
      </c>
      <c r="AG517" s="40">
        <f t="shared" si="26"/>
        <v>0.99534686971235198</v>
      </c>
      <c r="AI517" s="41">
        <v>35.71</v>
      </c>
      <c r="AL517" s="41">
        <f t="shared" si="28"/>
        <v>84.025630000000007</v>
      </c>
    </row>
    <row r="518" spans="1:38">
      <c r="A518" s="37" t="s">
        <v>66</v>
      </c>
      <c r="B518" s="38">
        <v>43057</v>
      </c>
      <c r="C518" s="38">
        <v>43009</v>
      </c>
      <c r="D518" s="38">
        <v>43100</v>
      </c>
      <c r="E518" s="37" t="s">
        <v>67</v>
      </c>
      <c r="F518" s="37" t="s">
        <v>68</v>
      </c>
      <c r="H518" s="37" t="s">
        <v>72</v>
      </c>
      <c r="L518" s="37" t="s">
        <v>81</v>
      </c>
      <c r="Q518" s="39">
        <v>3221</v>
      </c>
      <c r="T518" s="37">
        <v>0</v>
      </c>
      <c r="U518" s="40">
        <f t="shared" si="27"/>
        <v>0</v>
      </c>
      <c r="AB518" s="37">
        <v>3221</v>
      </c>
      <c r="AF518" s="39">
        <v>3198</v>
      </c>
      <c r="AG518" s="40">
        <f t="shared" si="26"/>
        <v>0.99285936044706613</v>
      </c>
      <c r="AI518" s="41">
        <v>35.71</v>
      </c>
      <c r="AL518" s="41">
        <f t="shared" si="28"/>
        <v>114.20058</v>
      </c>
    </row>
    <row r="519" spans="1:38">
      <c r="A519" s="37" t="s">
        <v>66</v>
      </c>
      <c r="B519" s="38">
        <v>43058</v>
      </c>
      <c r="C519" s="38">
        <v>43009</v>
      </c>
      <c r="D519" s="38">
        <v>43100</v>
      </c>
      <c r="E519" s="37" t="s">
        <v>67</v>
      </c>
      <c r="F519" s="37" t="s">
        <v>68</v>
      </c>
      <c r="H519" s="37" t="s">
        <v>72</v>
      </c>
      <c r="L519" s="37" t="s">
        <v>81</v>
      </c>
      <c r="Q519" s="39">
        <v>4941</v>
      </c>
      <c r="T519" s="37">
        <v>1</v>
      </c>
      <c r="U519" s="40">
        <f t="shared" si="27"/>
        <v>2.0337604230221681E-4</v>
      </c>
      <c r="AB519" s="37">
        <v>4941</v>
      </c>
      <c r="AF519" s="39">
        <v>4917</v>
      </c>
      <c r="AG519" s="40">
        <f t="shared" si="26"/>
        <v>0.99514268366727388</v>
      </c>
      <c r="AI519" s="41">
        <v>35.71</v>
      </c>
      <c r="AL519" s="41">
        <f t="shared" si="28"/>
        <v>175.58607000000001</v>
      </c>
    </row>
    <row r="520" spans="1:38">
      <c r="A520" s="37" t="s">
        <v>66</v>
      </c>
      <c r="B520" s="38">
        <v>43052</v>
      </c>
      <c r="C520" s="38">
        <v>43009</v>
      </c>
      <c r="D520" s="38">
        <v>43100</v>
      </c>
      <c r="E520" s="37" t="s">
        <v>67</v>
      </c>
      <c r="F520" s="37" t="s">
        <v>68</v>
      </c>
      <c r="H520" s="37" t="s">
        <v>73</v>
      </c>
      <c r="L520" s="37" t="s">
        <v>82</v>
      </c>
      <c r="Q520" s="39">
        <v>4868</v>
      </c>
      <c r="T520" s="37">
        <v>1</v>
      </c>
      <c r="U520" s="40">
        <f t="shared" si="27"/>
        <v>2.0627062706270627E-4</v>
      </c>
      <c r="AB520" s="37">
        <v>4868</v>
      </c>
      <c r="AF520" s="39">
        <v>4848</v>
      </c>
      <c r="AG520" s="40">
        <f t="shared" si="26"/>
        <v>0.99589153656532459</v>
      </c>
      <c r="AI520" s="41">
        <v>35.71</v>
      </c>
      <c r="AL520" s="41">
        <f t="shared" si="28"/>
        <v>173.12208000000001</v>
      </c>
    </row>
    <row r="521" spans="1:38">
      <c r="A521" s="37" t="s">
        <v>66</v>
      </c>
      <c r="B521" s="38">
        <v>43053</v>
      </c>
      <c r="C521" s="38">
        <v>43009</v>
      </c>
      <c r="D521" s="38">
        <v>43100</v>
      </c>
      <c r="E521" s="37" t="s">
        <v>67</v>
      </c>
      <c r="F521" s="37" t="s">
        <v>68</v>
      </c>
      <c r="H521" s="37" t="s">
        <v>73</v>
      </c>
      <c r="L521" s="37" t="s">
        <v>82</v>
      </c>
      <c r="Q521" s="39">
        <v>6097</v>
      </c>
      <c r="T521" s="37">
        <v>0</v>
      </c>
      <c r="U521" s="40">
        <f t="shared" si="27"/>
        <v>0</v>
      </c>
      <c r="AB521" s="37">
        <v>6097</v>
      </c>
      <c r="AF521" s="39">
        <v>6052</v>
      </c>
      <c r="AG521" s="40">
        <f t="shared" si="26"/>
        <v>0.99261932097752992</v>
      </c>
      <c r="AI521" s="41">
        <v>35.71</v>
      </c>
      <c r="AL521" s="41">
        <f t="shared" si="28"/>
        <v>216.11692000000002</v>
      </c>
    </row>
    <row r="522" spans="1:38">
      <c r="A522" s="37" t="s">
        <v>66</v>
      </c>
      <c r="B522" s="38">
        <v>43054</v>
      </c>
      <c r="C522" s="38">
        <v>43009</v>
      </c>
      <c r="D522" s="38">
        <v>43100</v>
      </c>
      <c r="E522" s="37" t="s">
        <v>67</v>
      </c>
      <c r="F522" s="37" t="s">
        <v>68</v>
      </c>
      <c r="H522" s="37" t="s">
        <v>73</v>
      </c>
      <c r="L522" s="37" t="s">
        <v>82</v>
      </c>
      <c r="Q522" s="39">
        <v>4286</v>
      </c>
      <c r="T522" s="37">
        <v>0</v>
      </c>
      <c r="U522" s="40">
        <f t="shared" si="27"/>
        <v>0</v>
      </c>
      <c r="AB522" s="37">
        <v>4286</v>
      </c>
      <c r="AF522" s="39">
        <v>4273</v>
      </c>
      <c r="AG522" s="40">
        <f t="shared" ref="AG522:AG585" si="29">AF522/Q522</f>
        <v>0.99696686887540831</v>
      </c>
      <c r="AI522" s="41">
        <v>35.71</v>
      </c>
      <c r="AL522" s="41">
        <f t="shared" si="28"/>
        <v>152.58883000000003</v>
      </c>
    </row>
    <row r="523" spans="1:38">
      <c r="A523" s="37" t="s">
        <v>66</v>
      </c>
      <c r="B523" s="38">
        <v>43055</v>
      </c>
      <c r="C523" s="38">
        <v>43009</v>
      </c>
      <c r="D523" s="38">
        <v>43100</v>
      </c>
      <c r="E523" s="37" t="s">
        <v>67</v>
      </c>
      <c r="F523" s="37" t="s">
        <v>68</v>
      </c>
      <c r="H523" s="37" t="s">
        <v>73</v>
      </c>
      <c r="L523" s="37" t="s">
        <v>82</v>
      </c>
      <c r="Q523" s="39">
        <v>7843</v>
      </c>
      <c r="T523" s="37">
        <v>0</v>
      </c>
      <c r="U523" s="40">
        <f t="shared" si="27"/>
        <v>0</v>
      </c>
      <c r="AB523" s="37">
        <v>7843</v>
      </c>
      <c r="AF523" s="39">
        <v>7794</v>
      </c>
      <c r="AG523" s="40">
        <f t="shared" si="29"/>
        <v>0.99375239066683663</v>
      </c>
      <c r="AI523" s="41">
        <v>35.71</v>
      </c>
      <c r="AL523" s="41">
        <f t="shared" si="28"/>
        <v>278.32373999999999</v>
      </c>
    </row>
    <row r="524" spans="1:38">
      <c r="A524" s="37" t="s">
        <v>66</v>
      </c>
      <c r="B524" s="38">
        <v>43056</v>
      </c>
      <c r="C524" s="38">
        <v>43009</v>
      </c>
      <c r="D524" s="38">
        <v>43100</v>
      </c>
      <c r="E524" s="37" t="s">
        <v>67</v>
      </c>
      <c r="F524" s="37" t="s">
        <v>68</v>
      </c>
      <c r="H524" s="37" t="s">
        <v>73</v>
      </c>
      <c r="L524" s="37" t="s">
        <v>82</v>
      </c>
      <c r="Q524" s="39">
        <v>2236</v>
      </c>
      <c r="T524" s="37">
        <v>0</v>
      </c>
      <c r="U524" s="40">
        <f t="shared" si="27"/>
        <v>0</v>
      </c>
      <c r="AB524" s="37">
        <v>2236</v>
      </c>
      <c r="AF524" s="39">
        <v>2221</v>
      </c>
      <c r="AG524" s="40">
        <f t="shared" si="29"/>
        <v>0.99329159212880147</v>
      </c>
      <c r="AI524" s="41">
        <v>35.71</v>
      </c>
      <c r="AL524" s="41">
        <f t="shared" si="28"/>
        <v>79.311909999999997</v>
      </c>
    </row>
    <row r="525" spans="1:38">
      <c r="A525" s="37" t="s">
        <v>66</v>
      </c>
      <c r="B525" s="38">
        <v>43057</v>
      </c>
      <c r="C525" s="38">
        <v>43009</v>
      </c>
      <c r="D525" s="38">
        <v>43100</v>
      </c>
      <c r="E525" s="37" t="s">
        <v>67</v>
      </c>
      <c r="F525" s="37" t="s">
        <v>68</v>
      </c>
      <c r="H525" s="37" t="s">
        <v>73</v>
      </c>
      <c r="L525" s="37" t="s">
        <v>82</v>
      </c>
      <c r="Q525" s="39">
        <v>3019</v>
      </c>
      <c r="T525" s="37">
        <v>0</v>
      </c>
      <c r="U525" s="40">
        <f t="shared" si="27"/>
        <v>0</v>
      </c>
      <c r="AB525" s="37">
        <v>3019</v>
      </c>
      <c r="AF525" s="39">
        <v>3005</v>
      </c>
      <c r="AG525" s="40">
        <f t="shared" si="29"/>
        <v>0.99536270288174888</v>
      </c>
      <c r="AI525" s="41">
        <v>35.71</v>
      </c>
      <c r="AL525" s="41">
        <f t="shared" si="28"/>
        <v>107.30855</v>
      </c>
    </row>
    <row r="526" spans="1:38">
      <c r="A526" s="37" t="s">
        <v>66</v>
      </c>
      <c r="B526" s="38">
        <v>43058</v>
      </c>
      <c r="C526" s="38">
        <v>43009</v>
      </c>
      <c r="D526" s="38">
        <v>43100</v>
      </c>
      <c r="E526" s="37" t="s">
        <v>67</v>
      </c>
      <c r="F526" s="37" t="s">
        <v>68</v>
      </c>
      <c r="H526" s="37" t="s">
        <v>73</v>
      </c>
      <c r="L526" s="37" t="s">
        <v>82</v>
      </c>
      <c r="Q526" s="39">
        <v>4621</v>
      </c>
      <c r="T526" s="37">
        <v>0</v>
      </c>
      <c r="U526" s="40">
        <f t="shared" si="27"/>
        <v>0</v>
      </c>
      <c r="AB526" s="37">
        <v>4621</v>
      </c>
      <c r="AF526" s="39">
        <v>4603</v>
      </c>
      <c r="AG526" s="40">
        <f t="shared" si="29"/>
        <v>0.99610473923393206</v>
      </c>
      <c r="AI526" s="41">
        <v>35.71</v>
      </c>
      <c r="AL526" s="41">
        <f t="shared" si="28"/>
        <v>164.37313</v>
      </c>
    </row>
    <row r="527" spans="1:38">
      <c r="A527" s="37" t="s">
        <v>66</v>
      </c>
      <c r="B527" s="38">
        <v>43052</v>
      </c>
      <c r="C527" s="38">
        <v>43009</v>
      </c>
      <c r="D527" s="38">
        <v>43100</v>
      </c>
      <c r="E527" s="37" t="s">
        <v>67</v>
      </c>
      <c r="F527" s="37" t="s">
        <v>68</v>
      </c>
      <c r="H527" s="37" t="s">
        <v>74</v>
      </c>
      <c r="L527" s="37" t="s">
        <v>83</v>
      </c>
      <c r="T527" s="37">
        <v>11</v>
      </c>
      <c r="U527" s="40">
        <f t="shared" si="27"/>
        <v>4.8651039363113664E-4</v>
      </c>
      <c r="AF527" s="39">
        <v>22610</v>
      </c>
      <c r="AI527" s="41">
        <v>6.17</v>
      </c>
      <c r="AL527" s="41">
        <f t="shared" si="28"/>
        <v>139.50370000000001</v>
      </c>
    </row>
    <row r="528" spans="1:38">
      <c r="A528" s="37" t="s">
        <v>66</v>
      </c>
      <c r="B528" s="38">
        <v>43053</v>
      </c>
      <c r="C528" s="38">
        <v>43009</v>
      </c>
      <c r="D528" s="38">
        <v>43100</v>
      </c>
      <c r="E528" s="37" t="s">
        <v>67</v>
      </c>
      <c r="F528" s="37" t="s">
        <v>68</v>
      </c>
      <c r="H528" s="37" t="s">
        <v>74</v>
      </c>
      <c r="L528" s="37" t="s">
        <v>83</v>
      </c>
      <c r="T528" s="37">
        <v>23</v>
      </c>
      <c r="U528" s="40">
        <f t="shared" si="27"/>
        <v>8.8823665714065031E-4</v>
      </c>
      <c r="AF528" s="39">
        <v>25894</v>
      </c>
      <c r="AI528" s="41">
        <v>6.17</v>
      </c>
      <c r="AL528" s="41">
        <f t="shared" si="28"/>
        <v>159.76598000000001</v>
      </c>
    </row>
    <row r="529" spans="1:38">
      <c r="A529" s="37" t="s">
        <v>66</v>
      </c>
      <c r="B529" s="38">
        <v>43054</v>
      </c>
      <c r="C529" s="38">
        <v>43009</v>
      </c>
      <c r="D529" s="38">
        <v>43100</v>
      </c>
      <c r="E529" s="37" t="s">
        <v>67</v>
      </c>
      <c r="F529" s="37" t="s">
        <v>68</v>
      </c>
      <c r="H529" s="37" t="s">
        <v>74</v>
      </c>
      <c r="L529" s="37" t="s">
        <v>83</v>
      </c>
      <c r="T529" s="37">
        <v>9</v>
      </c>
      <c r="U529" s="40">
        <f t="shared" si="27"/>
        <v>4.7573739295908661E-4</v>
      </c>
      <c r="AF529" s="39">
        <v>18918</v>
      </c>
      <c r="AI529" s="41">
        <v>6.17</v>
      </c>
      <c r="AL529" s="41">
        <f t="shared" si="28"/>
        <v>116.72405999999999</v>
      </c>
    </row>
    <row r="530" spans="1:38">
      <c r="A530" s="37" t="s">
        <v>66</v>
      </c>
      <c r="B530" s="38">
        <v>43055</v>
      </c>
      <c r="C530" s="38">
        <v>43009</v>
      </c>
      <c r="D530" s="38">
        <v>43100</v>
      </c>
      <c r="E530" s="37" t="s">
        <v>67</v>
      </c>
      <c r="F530" s="37" t="s">
        <v>68</v>
      </c>
      <c r="H530" s="37" t="s">
        <v>74</v>
      </c>
      <c r="L530" s="37" t="s">
        <v>83</v>
      </c>
      <c r="T530" s="37">
        <v>9</v>
      </c>
      <c r="U530" s="40">
        <f t="shared" si="27"/>
        <v>2.8535193405199746E-4</v>
      </c>
      <c r="AF530" s="39">
        <v>31540</v>
      </c>
      <c r="AI530" s="41">
        <v>6.17</v>
      </c>
      <c r="AL530" s="41">
        <f t="shared" si="28"/>
        <v>194.6018</v>
      </c>
    </row>
    <row r="531" spans="1:38">
      <c r="A531" s="37" t="s">
        <v>66</v>
      </c>
      <c r="B531" s="38">
        <v>43056</v>
      </c>
      <c r="C531" s="38">
        <v>43009</v>
      </c>
      <c r="D531" s="38">
        <v>43100</v>
      </c>
      <c r="E531" s="37" t="s">
        <v>67</v>
      </c>
      <c r="F531" s="37" t="s">
        <v>68</v>
      </c>
      <c r="H531" s="37" t="s">
        <v>74</v>
      </c>
      <c r="L531" s="37" t="s">
        <v>83</v>
      </c>
      <c r="T531" s="37">
        <v>11</v>
      </c>
      <c r="U531" s="40">
        <f t="shared" si="27"/>
        <v>8.8317944600562024E-4</v>
      </c>
      <c r="AF531" s="39">
        <v>12455</v>
      </c>
      <c r="AI531" s="41">
        <v>6.17</v>
      </c>
      <c r="AL531" s="41">
        <f t="shared" si="28"/>
        <v>76.847350000000006</v>
      </c>
    </row>
    <row r="532" spans="1:38">
      <c r="A532" s="37" t="s">
        <v>66</v>
      </c>
      <c r="B532" s="38">
        <v>43057</v>
      </c>
      <c r="C532" s="38">
        <v>43009</v>
      </c>
      <c r="D532" s="38">
        <v>43100</v>
      </c>
      <c r="E532" s="37" t="s">
        <v>67</v>
      </c>
      <c r="F532" s="37" t="s">
        <v>68</v>
      </c>
      <c r="H532" s="37" t="s">
        <v>74</v>
      </c>
      <c r="L532" s="37" t="s">
        <v>83</v>
      </c>
      <c r="T532" s="37">
        <v>12</v>
      </c>
      <c r="U532" s="40">
        <f t="shared" si="27"/>
        <v>5.466970387243736E-4</v>
      </c>
      <c r="AF532" s="39">
        <v>21950</v>
      </c>
      <c r="AI532" s="41">
        <v>6.17</v>
      </c>
      <c r="AL532" s="41">
        <f t="shared" si="28"/>
        <v>135.4315</v>
      </c>
    </row>
    <row r="533" spans="1:38">
      <c r="A533" s="37" t="s">
        <v>66</v>
      </c>
      <c r="B533" s="38">
        <v>43058</v>
      </c>
      <c r="C533" s="38">
        <v>43009</v>
      </c>
      <c r="D533" s="38">
        <v>43100</v>
      </c>
      <c r="E533" s="37" t="s">
        <v>67</v>
      </c>
      <c r="F533" s="37" t="s">
        <v>68</v>
      </c>
      <c r="H533" s="37" t="s">
        <v>74</v>
      </c>
      <c r="L533" s="37" t="s">
        <v>83</v>
      </c>
      <c r="T533" s="37">
        <v>9</v>
      </c>
      <c r="U533" s="40">
        <f t="shared" si="27"/>
        <v>4.0203698740284106E-4</v>
      </c>
      <c r="AF533" s="39">
        <v>22386</v>
      </c>
      <c r="AI533" s="41">
        <v>6.17</v>
      </c>
      <c r="AL533" s="41">
        <f t="shared" si="28"/>
        <v>138.12162000000001</v>
      </c>
    </row>
    <row r="534" spans="1:38">
      <c r="A534" s="37" t="s">
        <v>66</v>
      </c>
      <c r="B534" s="38">
        <v>43052</v>
      </c>
      <c r="C534" s="38">
        <v>43009</v>
      </c>
      <c r="D534" s="38">
        <v>43100</v>
      </c>
      <c r="E534" s="37" t="s">
        <v>67</v>
      </c>
      <c r="F534" s="37" t="s">
        <v>68</v>
      </c>
      <c r="H534" s="37" t="s">
        <v>75</v>
      </c>
      <c r="L534" s="37" t="s">
        <v>84</v>
      </c>
      <c r="T534" s="37">
        <v>6</v>
      </c>
      <c r="U534" s="40">
        <f t="shared" si="27"/>
        <v>3.0706243602865918E-4</v>
      </c>
      <c r="AF534" s="39">
        <v>19540</v>
      </c>
      <c r="AI534" s="41">
        <v>7.4</v>
      </c>
      <c r="AL534" s="41">
        <f t="shared" si="28"/>
        <v>144.596</v>
      </c>
    </row>
    <row r="535" spans="1:38">
      <c r="A535" s="37" t="s">
        <v>66</v>
      </c>
      <c r="B535" s="38">
        <v>43053</v>
      </c>
      <c r="C535" s="38">
        <v>43009</v>
      </c>
      <c r="D535" s="38">
        <v>43100</v>
      </c>
      <c r="E535" s="37" t="s">
        <v>67</v>
      </c>
      <c r="F535" s="37" t="s">
        <v>68</v>
      </c>
      <c r="H535" s="37" t="s">
        <v>75</v>
      </c>
      <c r="L535" s="37" t="s">
        <v>84</v>
      </c>
      <c r="T535" s="37">
        <v>12</v>
      </c>
      <c r="U535" s="40">
        <f t="shared" si="27"/>
        <v>5.4486015256084274E-4</v>
      </c>
      <c r="AF535" s="39">
        <v>22024</v>
      </c>
      <c r="AI535" s="41">
        <v>7.4</v>
      </c>
      <c r="AL535" s="41">
        <f t="shared" si="28"/>
        <v>162.9776</v>
      </c>
    </row>
    <row r="536" spans="1:38">
      <c r="A536" s="37" t="s">
        <v>66</v>
      </c>
      <c r="B536" s="38">
        <v>43054</v>
      </c>
      <c r="C536" s="38">
        <v>43009</v>
      </c>
      <c r="D536" s="38">
        <v>43100</v>
      </c>
      <c r="E536" s="37" t="s">
        <v>67</v>
      </c>
      <c r="F536" s="37" t="s">
        <v>68</v>
      </c>
      <c r="H536" s="37" t="s">
        <v>75</v>
      </c>
      <c r="L536" s="37" t="s">
        <v>84</v>
      </c>
      <c r="T536" s="37">
        <v>16</v>
      </c>
      <c r="U536" s="40">
        <f t="shared" si="27"/>
        <v>8.869179600886918E-4</v>
      </c>
      <c r="AF536" s="39">
        <v>18040</v>
      </c>
      <c r="AI536" s="41">
        <v>7.4</v>
      </c>
      <c r="AL536" s="41">
        <f t="shared" si="28"/>
        <v>133.49600000000001</v>
      </c>
    </row>
    <row r="537" spans="1:38">
      <c r="A537" s="37" t="s">
        <v>66</v>
      </c>
      <c r="B537" s="38">
        <v>43055</v>
      </c>
      <c r="C537" s="38">
        <v>43009</v>
      </c>
      <c r="D537" s="38">
        <v>43100</v>
      </c>
      <c r="E537" s="37" t="s">
        <v>67</v>
      </c>
      <c r="F537" s="37" t="s">
        <v>68</v>
      </c>
      <c r="H537" s="37" t="s">
        <v>75</v>
      </c>
      <c r="L537" s="37" t="s">
        <v>84</v>
      </c>
      <c r="T537" s="37">
        <v>13</v>
      </c>
      <c r="U537" s="40">
        <f t="shared" si="27"/>
        <v>3.2739819175460244E-4</v>
      </c>
      <c r="AF537" s="39">
        <v>39707</v>
      </c>
      <c r="AI537" s="41">
        <v>7.4</v>
      </c>
      <c r="AL537" s="41">
        <f t="shared" si="28"/>
        <v>293.83179999999999</v>
      </c>
    </row>
    <row r="538" spans="1:38">
      <c r="A538" s="37" t="s">
        <v>66</v>
      </c>
      <c r="B538" s="38">
        <v>43056</v>
      </c>
      <c r="C538" s="38">
        <v>43009</v>
      </c>
      <c r="D538" s="38">
        <v>43100</v>
      </c>
      <c r="E538" s="37" t="s">
        <v>67</v>
      </c>
      <c r="F538" s="37" t="s">
        <v>68</v>
      </c>
      <c r="H538" s="37" t="s">
        <v>75</v>
      </c>
      <c r="L538" s="37" t="s">
        <v>84</v>
      </c>
      <c r="T538" s="37">
        <v>3</v>
      </c>
      <c r="U538" s="40">
        <f t="shared" si="27"/>
        <v>4.5078888054094667E-4</v>
      </c>
      <c r="AF538" s="39">
        <v>6655</v>
      </c>
      <c r="AI538" s="41">
        <v>7.4</v>
      </c>
      <c r="AL538" s="41">
        <f t="shared" si="28"/>
        <v>49.247</v>
      </c>
    </row>
    <row r="539" spans="1:38">
      <c r="A539" s="37" t="s">
        <v>66</v>
      </c>
      <c r="B539" s="38">
        <v>43057</v>
      </c>
      <c r="C539" s="38">
        <v>43009</v>
      </c>
      <c r="D539" s="38">
        <v>43100</v>
      </c>
      <c r="E539" s="37" t="s">
        <v>67</v>
      </c>
      <c r="F539" s="37" t="s">
        <v>68</v>
      </c>
      <c r="H539" s="37" t="s">
        <v>75</v>
      </c>
      <c r="L539" s="37" t="s">
        <v>84</v>
      </c>
      <c r="T539" s="37">
        <v>6</v>
      </c>
      <c r="U539" s="40">
        <f t="shared" si="27"/>
        <v>4.5977011494252872E-4</v>
      </c>
      <c r="AF539" s="39">
        <v>13050</v>
      </c>
      <c r="AI539" s="41">
        <v>7.4</v>
      </c>
      <c r="AL539" s="41">
        <f t="shared" si="28"/>
        <v>96.57</v>
      </c>
    </row>
    <row r="540" spans="1:38">
      <c r="A540" s="37" t="s">
        <v>66</v>
      </c>
      <c r="B540" s="38">
        <v>43058</v>
      </c>
      <c r="C540" s="38">
        <v>43009</v>
      </c>
      <c r="D540" s="38">
        <v>43100</v>
      </c>
      <c r="E540" s="37" t="s">
        <v>67</v>
      </c>
      <c r="F540" s="37" t="s">
        <v>68</v>
      </c>
      <c r="H540" s="37" t="s">
        <v>75</v>
      </c>
      <c r="L540" s="37" t="s">
        <v>84</v>
      </c>
      <c r="T540" s="37">
        <v>10</v>
      </c>
      <c r="U540" s="40">
        <f t="shared" si="27"/>
        <v>5.0329659268206757E-4</v>
      </c>
      <c r="AF540" s="39">
        <v>19869</v>
      </c>
      <c r="AI540" s="41">
        <v>7.4</v>
      </c>
      <c r="AL540" s="41">
        <f t="shared" si="28"/>
        <v>147.03059999999999</v>
      </c>
    </row>
    <row r="541" spans="1:38">
      <c r="A541" s="37" t="s">
        <v>66</v>
      </c>
      <c r="B541" s="38">
        <v>43052</v>
      </c>
      <c r="C541" s="38">
        <v>43009</v>
      </c>
      <c r="D541" s="38">
        <v>43100</v>
      </c>
      <c r="E541" s="37" t="s">
        <v>67</v>
      </c>
      <c r="F541" s="37" t="s">
        <v>68</v>
      </c>
      <c r="H541" s="37" t="s">
        <v>75</v>
      </c>
      <c r="L541" s="37" t="s">
        <v>85</v>
      </c>
      <c r="T541" s="37">
        <v>0</v>
      </c>
      <c r="U541" s="40">
        <f t="shared" si="27"/>
        <v>0</v>
      </c>
      <c r="AF541" s="39">
        <v>5579</v>
      </c>
      <c r="AI541" s="41">
        <v>8.14</v>
      </c>
      <c r="AL541" s="41">
        <f t="shared" si="28"/>
        <v>45.413060000000002</v>
      </c>
    </row>
    <row r="542" spans="1:38">
      <c r="A542" s="37" t="s">
        <v>66</v>
      </c>
      <c r="B542" s="38">
        <v>43053</v>
      </c>
      <c r="C542" s="38">
        <v>43009</v>
      </c>
      <c r="D542" s="38">
        <v>43100</v>
      </c>
      <c r="E542" s="37" t="s">
        <v>67</v>
      </c>
      <c r="F542" s="37" t="s">
        <v>68</v>
      </c>
      <c r="H542" s="37" t="s">
        <v>75</v>
      </c>
      <c r="L542" s="37" t="s">
        <v>85</v>
      </c>
      <c r="T542" s="37">
        <v>4</v>
      </c>
      <c r="U542" s="40">
        <f t="shared" si="27"/>
        <v>5.3554692729950457E-4</v>
      </c>
      <c r="AF542" s="39">
        <v>7469</v>
      </c>
      <c r="AI542" s="41">
        <v>8.14</v>
      </c>
      <c r="AL542" s="41">
        <f t="shared" si="28"/>
        <v>60.79766</v>
      </c>
    </row>
    <row r="543" spans="1:38">
      <c r="A543" s="37" t="s">
        <v>66</v>
      </c>
      <c r="B543" s="38">
        <v>43054</v>
      </c>
      <c r="C543" s="38">
        <v>43009</v>
      </c>
      <c r="D543" s="38">
        <v>43100</v>
      </c>
      <c r="E543" s="37" t="s">
        <v>67</v>
      </c>
      <c r="F543" s="37" t="s">
        <v>68</v>
      </c>
      <c r="H543" s="37" t="s">
        <v>75</v>
      </c>
      <c r="L543" s="37" t="s">
        <v>85</v>
      </c>
      <c r="T543" s="37">
        <v>0</v>
      </c>
      <c r="U543" s="40">
        <f t="shared" si="27"/>
        <v>0</v>
      </c>
      <c r="AF543" s="39">
        <v>4607</v>
      </c>
      <c r="AI543" s="41">
        <v>8.14</v>
      </c>
      <c r="AL543" s="41">
        <f t="shared" si="28"/>
        <v>37.500980000000006</v>
      </c>
    </row>
    <row r="544" spans="1:38">
      <c r="A544" s="37" t="s">
        <v>66</v>
      </c>
      <c r="B544" s="38">
        <v>43055</v>
      </c>
      <c r="C544" s="38">
        <v>43009</v>
      </c>
      <c r="D544" s="38">
        <v>43100</v>
      </c>
      <c r="E544" s="37" t="s">
        <v>67</v>
      </c>
      <c r="F544" s="37" t="s">
        <v>68</v>
      </c>
      <c r="H544" s="37" t="s">
        <v>75</v>
      </c>
      <c r="L544" s="37" t="s">
        <v>85</v>
      </c>
      <c r="T544" s="37">
        <v>0</v>
      </c>
      <c r="U544" s="40">
        <f t="shared" si="27"/>
        <v>0</v>
      </c>
      <c r="AF544" s="39">
        <v>9224</v>
      </c>
      <c r="AI544" s="41">
        <v>8.14</v>
      </c>
      <c r="AL544" s="41">
        <f t="shared" si="28"/>
        <v>75.083359999999999</v>
      </c>
    </row>
    <row r="545" spans="1:38">
      <c r="A545" s="37" t="s">
        <v>66</v>
      </c>
      <c r="B545" s="38">
        <v>43056</v>
      </c>
      <c r="C545" s="38">
        <v>43009</v>
      </c>
      <c r="D545" s="38">
        <v>43100</v>
      </c>
      <c r="E545" s="37" t="s">
        <v>67</v>
      </c>
      <c r="F545" s="37" t="s">
        <v>68</v>
      </c>
      <c r="H545" s="37" t="s">
        <v>75</v>
      </c>
      <c r="L545" s="37" t="s">
        <v>85</v>
      </c>
      <c r="T545" s="37">
        <v>0</v>
      </c>
      <c r="U545" s="40">
        <f t="shared" si="27"/>
        <v>0</v>
      </c>
      <c r="AF545" s="39">
        <v>2709</v>
      </c>
      <c r="AI545" s="41">
        <v>8.14</v>
      </c>
      <c r="AL545" s="41">
        <f t="shared" si="28"/>
        <v>22.051260000000003</v>
      </c>
    </row>
    <row r="546" spans="1:38">
      <c r="A546" s="37" t="s">
        <v>66</v>
      </c>
      <c r="B546" s="38">
        <v>43057</v>
      </c>
      <c r="C546" s="38">
        <v>43009</v>
      </c>
      <c r="D546" s="38">
        <v>43100</v>
      </c>
      <c r="E546" s="37" t="s">
        <v>67</v>
      </c>
      <c r="F546" s="37" t="s">
        <v>68</v>
      </c>
      <c r="H546" s="37" t="s">
        <v>75</v>
      </c>
      <c r="L546" s="37" t="s">
        <v>85</v>
      </c>
      <c r="T546" s="37">
        <v>2</v>
      </c>
      <c r="U546" s="40">
        <f t="shared" si="27"/>
        <v>5.5881531153953619E-4</v>
      </c>
      <c r="AF546" s="39">
        <v>3579</v>
      </c>
      <c r="AI546" s="41">
        <v>8.14</v>
      </c>
      <c r="AL546" s="41">
        <f t="shared" si="28"/>
        <v>29.13306</v>
      </c>
    </row>
    <row r="547" spans="1:38">
      <c r="A547" s="37" t="s">
        <v>66</v>
      </c>
      <c r="B547" s="38">
        <v>43058</v>
      </c>
      <c r="C547" s="38">
        <v>43009</v>
      </c>
      <c r="D547" s="38">
        <v>43100</v>
      </c>
      <c r="E547" s="37" t="s">
        <v>67</v>
      </c>
      <c r="F547" s="37" t="s">
        <v>68</v>
      </c>
      <c r="H547" s="37" t="s">
        <v>75</v>
      </c>
      <c r="L547" s="37" t="s">
        <v>85</v>
      </c>
      <c r="T547" s="37">
        <v>1</v>
      </c>
      <c r="U547" s="40">
        <f t="shared" si="27"/>
        <v>1.8254837531945966E-4</v>
      </c>
      <c r="AF547" s="39">
        <v>5478</v>
      </c>
      <c r="AI547" s="41">
        <v>8.14</v>
      </c>
      <c r="AL547" s="41">
        <f>AF547*AI547/1000</f>
        <v>44.590920000000004</v>
      </c>
    </row>
    <row r="548" spans="1:38">
      <c r="A548" s="37" t="s">
        <v>66</v>
      </c>
      <c r="B548" s="38">
        <v>43059</v>
      </c>
      <c r="C548" s="38">
        <v>43009</v>
      </c>
      <c r="D548" s="38">
        <v>43100</v>
      </c>
      <c r="E548" s="37" t="s">
        <v>67</v>
      </c>
      <c r="F548" s="37" t="s">
        <v>68</v>
      </c>
      <c r="H548" s="37" t="s">
        <v>74</v>
      </c>
      <c r="L548" s="37" t="s">
        <v>83</v>
      </c>
      <c r="T548" s="37">
        <v>13</v>
      </c>
      <c r="U548" s="40">
        <f t="shared" si="27"/>
        <v>5.8303807687132801E-4</v>
      </c>
      <c r="AF548" s="39">
        <v>22297</v>
      </c>
      <c r="AI548" s="41">
        <v>6.17</v>
      </c>
      <c r="AL548" s="41">
        <f t="shared" ref="AL548:AL611" si="30">AF548*AI548/1000</f>
        <v>137.57248999999999</v>
      </c>
    </row>
    <row r="549" spans="1:38">
      <c r="A549" s="37" t="s">
        <v>66</v>
      </c>
      <c r="B549" s="38">
        <v>43060</v>
      </c>
      <c r="C549" s="38">
        <v>43009</v>
      </c>
      <c r="D549" s="38">
        <v>43100</v>
      </c>
      <c r="E549" s="37" t="s">
        <v>67</v>
      </c>
      <c r="F549" s="37" t="s">
        <v>68</v>
      </c>
      <c r="H549" s="37" t="s">
        <v>74</v>
      </c>
      <c r="L549" s="37" t="s">
        <v>83</v>
      </c>
      <c r="T549" s="37">
        <v>23</v>
      </c>
      <c r="U549" s="40">
        <f t="shared" si="27"/>
        <v>9.274193548387097E-4</v>
      </c>
      <c r="AF549" s="39">
        <v>24800</v>
      </c>
      <c r="AI549" s="41">
        <v>6.17</v>
      </c>
      <c r="AL549" s="41">
        <f t="shared" si="30"/>
        <v>153.01599999999999</v>
      </c>
    </row>
    <row r="550" spans="1:38">
      <c r="A550" s="37" t="s">
        <v>66</v>
      </c>
      <c r="B550" s="38">
        <v>43061</v>
      </c>
      <c r="C550" s="38">
        <v>43009</v>
      </c>
      <c r="D550" s="38">
        <v>43100</v>
      </c>
      <c r="E550" s="37" t="s">
        <v>67</v>
      </c>
      <c r="F550" s="37" t="s">
        <v>68</v>
      </c>
      <c r="H550" s="37" t="s">
        <v>74</v>
      </c>
      <c r="L550" s="37" t="s">
        <v>83</v>
      </c>
      <c r="T550" s="37">
        <v>14</v>
      </c>
      <c r="U550" s="40">
        <f t="shared" si="27"/>
        <v>6.925550333910463E-4</v>
      </c>
      <c r="AF550" s="39">
        <v>20215</v>
      </c>
      <c r="AI550" s="41">
        <v>6.17</v>
      </c>
      <c r="AL550" s="41">
        <f t="shared" si="30"/>
        <v>124.72655</v>
      </c>
    </row>
    <row r="551" spans="1:38">
      <c r="A551" s="37" t="s">
        <v>66</v>
      </c>
      <c r="B551" s="38">
        <v>43062</v>
      </c>
      <c r="C551" s="38">
        <v>43009</v>
      </c>
      <c r="D551" s="38">
        <v>43100</v>
      </c>
      <c r="E551" s="37" t="s">
        <v>67</v>
      </c>
      <c r="F551" s="37" t="s">
        <v>68</v>
      </c>
      <c r="H551" s="37" t="s">
        <v>74</v>
      </c>
      <c r="L551" s="37" t="s">
        <v>83</v>
      </c>
      <c r="T551" s="37">
        <v>37</v>
      </c>
      <c r="U551" s="40">
        <f t="shared" si="27"/>
        <v>7.9312340571477565E-4</v>
      </c>
      <c r="AF551" s="39">
        <v>46651</v>
      </c>
      <c r="AI551" s="41">
        <v>6.17</v>
      </c>
      <c r="AL551" s="41">
        <f t="shared" si="30"/>
        <v>287.83666999999997</v>
      </c>
    </row>
    <row r="552" spans="1:38">
      <c r="A552" s="37" t="s">
        <v>66</v>
      </c>
      <c r="B552" s="38">
        <v>43063</v>
      </c>
      <c r="C552" s="38">
        <v>43009</v>
      </c>
      <c r="D552" s="38">
        <v>43100</v>
      </c>
      <c r="E552" s="37" t="s">
        <v>67</v>
      </c>
      <c r="F552" s="37" t="s">
        <v>68</v>
      </c>
      <c r="H552" s="37" t="s">
        <v>74</v>
      </c>
      <c r="L552" s="37" t="s">
        <v>83</v>
      </c>
      <c r="T552" s="37">
        <v>6</v>
      </c>
      <c r="U552" s="40">
        <f t="shared" si="27"/>
        <v>6.6386368665633986E-4</v>
      </c>
      <c r="AF552" s="39">
        <v>9038</v>
      </c>
      <c r="AI552" s="41">
        <v>6.17</v>
      </c>
      <c r="AL552" s="41">
        <f t="shared" si="30"/>
        <v>55.76446</v>
      </c>
    </row>
    <row r="553" spans="1:38">
      <c r="A553" s="37" t="s">
        <v>66</v>
      </c>
      <c r="B553" s="38">
        <v>43064</v>
      </c>
      <c r="C553" s="38">
        <v>43009</v>
      </c>
      <c r="D553" s="38">
        <v>43100</v>
      </c>
      <c r="E553" s="37" t="s">
        <v>67</v>
      </c>
      <c r="F553" s="37" t="s">
        <v>68</v>
      </c>
      <c r="H553" s="37" t="s">
        <v>74</v>
      </c>
      <c r="L553" s="37" t="s">
        <v>83</v>
      </c>
      <c r="T553" s="37">
        <v>12</v>
      </c>
      <c r="U553" s="40">
        <f t="shared" si="27"/>
        <v>1.0342152891493579E-3</v>
      </c>
      <c r="AF553" s="39">
        <v>11603</v>
      </c>
      <c r="AI553" s="41">
        <v>6.17</v>
      </c>
      <c r="AL553" s="41">
        <f t="shared" si="30"/>
        <v>71.590509999999995</v>
      </c>
    </row>
    <row r="554" spans="1:38">
      <c r="A554" s="37" t="s">
        <v>66</v>
      </c>
      <c r="B554" s="38">
        <v>43065</v>
      </c>
      <c r="C554" s="38">
        <v>43009</v>
      </c>
      <c r="D554" s="38">
        <v>43100</v>
      </c>
      <c r="E554" s="37" t="s">
        <v>67</v>
      </c>
      <c r="F554" s="37" t="s">
        <v>68</v>
      </c>
      <c r="H554" s="37" t="s">
        <v>74</v>
      </c>
      <c r="L554" s="37" t="s">
        <v>83</v>
      </c>
      <c r="T554" s="37">
        <v>3</v>
      </c>
      <c r="U554" s="40">
        <f t="shared" si="27"/>
        <v>1.4041656915516032E-4</v>
      </c>
      <c r="AF554" s="39">
        <v>21365</v>
      </c>
      <c r="AI554" s="41">
        <v>6.17</v>
      </c>
      <c r="AL554" s="41">
        <f t="shared" si="30"/>
        <v>131.82204999999999</v>
      </c>
    </row>
    <row r="555" spans="1:38">
      <c r="A555" s="37" t="s">
        <v>66</v>
      </c>
      <c r="B555" s="38">
        <v>43059</v>
      </c>
      <c r="C555" s="38">
        <v>43009</v>
      </c>
      <c r="D555" s="38">
        <v>43100</v>
      </c>
      <c r="E555" s="37" t="s">
        <v>67</v>
      </c>
      <c r="F555" s="37" t="s">
        <v>68</v>
      </c>
      <c r="H555" s="37" t="s">
        <v>75</v>
      </c>
      <c r="L555" s="37" t="s">
        <v>84</v>
      </c>
      <c r="T555" s="37">
        <v>16</v>
      </c>
      <c r="U555" s="40">
        <f t="shared" si="27"/>
        <v>8.0216584778903036E-4</v>
      </c>
      <c r="AF555" s="39">
        <v>19946</v>
      </c>
      <c r="AI555" s="41">
        <v>7.4</v>
      </c>
      <c r="AL555" s="41">
        <f t="shared" si="30"/>
        <v>147.60040000000001</v>
      </c>
    </row>
    <row r="556" spans="1:38">
      <c r="A556" s="37" t="s">
        <v>66</v>
      </c>
      <c r="B556" s="38">
        <v>43060</v>
      </c>
      <c r="C556" s="38">
        <v>43009</v>
      </c>
      <c r="D556" s="38">
        <v>43100</v>
      </c>
      <c r="E556" s="37" t="s">
        <v>67</v>
      </c>
      <c r="F556" s="37" t="s">
        <v>68</v>
      </c>
      <c r="H556" s="37" t="s">
        <v>75</v>
      </c>
      <c r="L556" s="37" t="s">
        <v>84</v>
      </c>
      <c r="T556" s="37">
        <v>11</v>
      </c>
      <c r="U556" s="40">
        <f t="shared" si="27"/>
        <v>5.015502462155754E-4</v>
      </c>
      <c r="AF556" s="39">
        <v>21932</v>
      </c>
      <c r="AI556" s="41">
        <v>7.4</v>
      </c>
      <c r="AL556" s="41">
        <f t="shared" si="30"/>
        <v>162.29680000000002</v>
      </c>
    </row>
    <row r="557" spans="1:38">
      <c r="A557" s="37" t="s">
        <v>66</v>
      </c>
      <c r="B557" s="38">
        <v>43061</v>
      </c>
      <c r="C557" s="38">
        <v>43009</v>
      </c>
      <c r="D557" s="38">
        <v>43100</v>
      </c>
      <c r="E557" s="37" t="s">
        <v>67</v>
      </c>
      <c r="F557" s="37" t="s">
        <v>68</v>
      </c>
      <c r="H557" s="37" t="s">
        <v>75</v>
      </c>
      <c r="L557" s="37" t="s">
        <v>84</v>
      </c>
      <c r="T557" s="37">
        <v>11</v>
      </c>
      <c r="U557" s="40">
        <f t="shared" si="27"/>
        <v>6.2735257214554575E-4</v>
      </c>
      <c r="AF557" s="39">
        <v>17534</v>
      </c>
      <c r="AI557" s="41">
        <v>7.4</v>
      </c>
      <c r="AL557" s="41">
        <f t="shared" si="30"/>
        <v>129.7516</v>
      </c>
    </row>
    <row r="558" spans="1:38">
      <c r="A558" s="37" t="s">
        <v>66</v>
      </c>
      <c r="B558" s="38">
        <v>43062</v>
      </c>
      <c r="C558" s="38">
        <v>43009</v>
      </c>
      <c r="D558" s="38">
        <v>43100</v>
      </c>
      <c r="E558" s="37" t="s">
        <v>67</v>
      </c>
      <c r="F558" s="37" t="s">
        <v>68</v>
      </c>
      <c r="H558" s="37" t="s">
        <v>75</v>
      </c>
      <c r="L558" s="37" t="s">
        <v>84</v>
      </c>
      <c r="T558" s="37">
        <v>17</v>
      </c>
      <c r="U558" s="40">
        <f t="shared" si="27"/>
        <v>8.6637447762715316E-4</v>
      </c>
      <c r="AF558" s="39">
        <v>19622</v>
      </c>
      <c r="AI558" s="41">
        <v>7.4</v>
      </c>
      <c r="AL558" s="41">
        <f t="shared" si="30"/>
        <v>145.20280000000002</v>
      </c>
    </row>
    <row r="559" spans="1:38">
      <c r="A559" s="37" t="s">
        <v>66</v>
      </c>
      <c r="B559" s="38">
        <v>43063</v>
      </c>
      <c r="C559" s="38">
        <v>43009</v>
      </c>
      <c r="D559" s="38">
        <v>43100</v>
      </c>
      <c r="E559" s="37" t="s">
        <v>67</v>
      </c>
      <c r="F559" s="37" t="s">
        <v>68</v>
      </c>
      <c r="H559" s="37" t="s">
        <v>75</v>
      </c>
      <c r="L559" s="37" t="s">
        <v>84</v>
      </c>
      <c r="T559" s="37">
        <v>17</v>
      </c>
      <c r="U559" s="40">
        <f t="shared" si="27"/>
        <v>8.6823289070480085E-4</v>
      </c>
      <c r="AF559" s="39">
        <v>19580</v>
      </c>
      <c r="AI559" s="41">
        <v>7.4</v>
      </c>
      <c r="AL559" s="41">
        <f t="shared" si="30"/>
        <v>144.892</v>
      </c>
    </row>
    <row r="560" spans="1:38">
      <c r="A560" s="37" t="s">
        <v>66</v>
      </c>
      <c r="B560" s="38">
        <v>43064</v>
      </c>
      <c r="C560" s="38">
        <v>43009</v>
      </c>
      <c r="D560" s="38">
        <v>43100</v>
      </c>
      <c r="E560" s="37" t="s">
        <v>67</v>
      </c>
      <c r="F560" s="37" t="s">
        <v>68</v>
      </c>
      <c r="H560" s="37" t="s">
        <v>75</v>
      </c>
      <c r="L560" s="37" t="s">
        <v>84</v>
      </c>
      <c r="T560" s="37">
        <v>12</v>
      </c>
      <c r="U560" s="40">
        <f t="shared" ref="U560:U623" si="31">T560/AF560</f>
        <v>6.0039025366488219E-4</v>
      </c>
      <c r="AF560" s="39">
        <v>19987</v>
      </c>
      <c r="AI560" s="41">
        <v>7.4</v>
      </c>
      <c r="AL560" s="41">
        <f t="shared" si="30"/>
        <v>147.90380000000002</v>
      </c>
    </row>
    <row r="561" spans="1:38">
      <c r="A561" s="37" t="s">
        <v>66</v>
      </c>
      <c r="B561" s="38">
        <v>43065</v>
      </c>
      <c r="C561" s="38">
        <v>43009</v>
      </c>
      <c r="D561" s="38">
        <v>43100</v>
      </c>
      <c r="E561" s="37" t="s">
        <v>67</v>
      </c>
      <c r="F561" s="37" t="s">
        <v>68</v>
      </c>
      <c r="H561" s="37" t="s">
        <v>75</v>
      </c>
      <c r="L561" s="37" t="s">
        <v>84</v>
      </c>
      <c r="T561" s="37">
        <v>7</v>
      </c>
      <c r="U561" s="40">
        <f t="shared" si="31"/>
        <v>3.5787321063394684E-4</v>
      </c>
      <c r="AF561" s="39">
        <v>19560</v>
      </c>
      <c r="AI561" s="41">
        <v>7.4</v>
      </c>
      <c r="AL561" s="41">
        <f t="shared" si="30"/>
        <v>144.744</v>
      </c>
    </row>
    <row r="562" spans="1:38">
      <c r="A562" s="37" t="s">
        <v>66</v>
      </c>
      <c r="B562" s="38">
        <v>43059</v>
      </c>
      <c r="C562" s="38">
        <v>43009</v>
      </c>
      <c r="D562" s="38">
        <v>43100</v>
      </c>
      <c r="E562" s="37" t="s">
        <v>67</v>
      </c>
      <c r="F562" s="37" t="s">
        <v>68</v>
      </c>
      <c r="H562" s="37" t="s">
        <v>75</v>
      </c>
      <c r="L562" s="37" t="s">
        <v>85</v>
      </c>
      <c r="T562" s="37">
        <v>2</v>
      </c>
      <c r="U562" s="40">
        <f t="shared" si="31"/>
        <v>3.6291054255126111E-4</v>
      </c>
      <c r="AF562" s="39">
        <v>5511</v>
      </c>
      <c r="AI562" s="41">
        <v>8.14</v>
      </c>
      <c r="AL562" s="41">
        <f t="shared" si="30"/>
        <v>44.859540000000003</v>
      </c>
    </row>
    <row r="563" spans="1:38">
      <c r="A563" s="37" t="s">
        <v>66</v>
      </c>
      <c r="B563" s="38">
        <v>43060</v>
      </c>
      <c r="C563" s="38">
        <v>43009</v>
      </c>
      <c r="D563" s="38">
        <v>43100</v>
      </c>
      <c r="E563" s="37" t="s">
        <v>67</v>
      </c>
      <c r="F563" s="37" t="s">
        <v>68</v>
      </c>
      <c r="H563" s="37" t="s">
        <v>75</v>
      </c>
      <c r="L563" s="37" t="s">
        <v>85</v>
      </c>
      <c r="T563" s="37">
        <v>0</v>
      </c>
      <c r="U563" s="40">
        <f t="shared" si="31"/>
        <v>0</v>
      </c>
      <c r="AF563" s="39">
        <v>6514</v>
      </c>
      <c r="AI563" s="41">
        <v>8.14</v>
      </c>
      <c r="AL563" s="41">
        <f t="shared" si="30"/>
        <v>53.02396000000001</v>
      </c>
    </row>
    <row r="564" spans="1:38">
      <c r="A564" s="37" t="s">
        <v>66</v>
      </c>
      <c r="B564" s="38">
        <v>43061</v>
      </c>
      <c r="C564" s="38">
        <v>43009</v>
      </c>
      <c r="D564" s="38">
        <v>43100</v>
      </c>
      <c r="E564" s="37" t="s">
        <v>67</v>
      </c>
      <c r="F564" s="37" t="s">
        <v>68</v>
      </c>
      <c r="H564" s="37" t="s">
        <v>75</v>
      </c>
      <c r="L564" s="37" t="s">
        <v>85</v>
      </c>
      <c r="T564" s="37">
        <v>2</v>
      </c>
      <c r="U564" s="40">
        <f t="shared" si="31"/>
        <v>4.4228217602830609E-4</v>
      </c>
      <c r="AF564" s="39">
        <v>4522</v>
      </c>
      <c r="AI564" s="41">
        <v>8.14</v>
      </c>
      <c r="AL564" s="41">
        <f t="shared" si="30"/>
        <v>36.809080000000002</v>
      </c>
    </row>
    <row r="565" spans="1:38">
      <c r="A565" s="37" t="s">
        <v>66</v>
      </c>
      <c r="B565" s="38">
        <v>43062</v>
      </c>
      <c r="C565" s="38">
        <v>43009</v>
      </c>
      <c r="D565" s="38">
        <v>43100</v>
      </c>
      <c r="E565" s="37" t="s">
        <v>67</v>
      </c>
      <c r="F565" s="37" t="s">
        <v>68</v>
      </c>
      <c r="H565" s="37" t="s">
        <v>75</v>
      </c>
      <c r="L565" s="37" t="s">
        <v>85</v>
      </c>
      <c r="T565" s="37">
        <v>3</v>
      </c>
      <c r="U565" s="40">
        <f t="shared" si="31"/>
        <v>3.1535793125197099E-4</v>
      </c>
      <c r="AF565" s="39">
        <v>9513</v>
      </c>
      <c r="AI565" s="41">
        <v>8.14</v>
      </c>
      <c r="AL565" s="41">
        <f t="shared" si="30"/>
        <v>77.435820000000007</v>
      </c>
    </row>
    <row r="566" spans="1:38">
      <c r="A566" s="37" t="s">
        <v>66</v>
      </c>
      <c r="B566" s="38">
        <v>43063</v>
      </c>
      <c r="C566" s="38">
        <v>43009</v>
      </c>
      <c r="D566" s="38">
        <v>43100</v>
      </c>
      <c r="E566" s="37" t="s">
        <v>67</v>
      </c>
      <c r="F566" s="37" t="s">
        <v>68</v>
      </c>
      <c r="H566" s="37" t="s">
        <v>75</v>
      </c>
      <c r="L566" s="37" t="s">
        <v>85</v>
      </c>
      <c r="T566" s="37">
        <v>1</v>
      </c>
      <c r="U566" s="40">
        <f t="shared" si="31"/>
        <v>3.9478878799842083E-4</v>
      </c>
      <c r="AF566" s="39">
        <v>2533</v>
      </c>
      <c r="AI566" s="41">
        <v>8.14</v>
      </c>
      <c r="AL566" s="41">
        <f t="shared" si="30"/>
        <v>20.618620000000004</v>
      </c>
    </row>
    <row r="567" spans="1:38">
      <c r="A567" s="37" t="s">
        <v>66</v>
      </c>
      <c r="B567" s="38">
        <v>43064</v>
      </c>
      <c r="C567" s="38">
        <v>43009</v>
      </c>
      <c r="D567" s="38">
        <v>43100</v>
      </c>
      <c r="E567" s="37" t="s">
        <v>67</v>
      </c>
      <c r="F567" s="37" t="s">
        <v>68</v>
      </c>
      <c r="H567" s="37" t="s">
        <v>75</v>
      </c>
      <c r="L567" s="37" t="s">
        <v>85</v>
      </c>
      <c r="T567" s="37">
        <v>1</v>
      </c>
      <c r="U567" s="40">
        <f t="shared" si="31"/>
        <v>2.2232103156958648E-4</v>
      </c>
      <c r="AF567" s="39">
        <v>4498</v>
      </c>
      <c r="AI567" s="41">
        <v>8.14</v>
      </c>
      <c r="AL567" s="41">
        <f t="shared" si="30"/>
        <v>36.613720000000001</v>
      </c>
    </row>
    <row r="568" spans="1:38">
      <c r="A568" s="37" t="s">
        <v>66</v>
      </c>
      <c r="B568" s="38">
        <v>43065</v>
      </c>
      <c r="C568" s="38">
        <v>43009</v>
      </c>
      <c r="D568" s="38">
        <v>43100</v>
      </c>
      <c r="E568" s="37" t="s">
        <v>67</v>
      </c>
      <c r="F568" s="37" t="s">
        <v>68</v>
      </c>
      <c r="H568" s="37" t="s">
        <v>75</v>
      </c>
      <c r="L568" s="37" t="s">
        <v>85</v>
      </c>
      <c r="T568" s="37">
        <v>1</v>
      </c>
      <c r="U568" s="40">
        <f t="shared" si="31"/>
        <v>1.8674136321195143E-4</v>
      </c>
      <c r="AF568" s="39">
        <v>5355</v>
      </c>
      <c r="AI568" s="41">
        <v>8.14</v>
      </c>
      <c r="AL568" s="41">
        <f t="shared" si="30"/>
        <v>43.589700000000008</v>
      </c>
    </row>
    <row r="569" spans="1:38">
      <c r="A569" s="37" t="s">
        <v>66</v>
      </c>
      <c r="B569" s="38">
        <v>43059</v>
      </c>
      <c r="C569" s="38">
        <v>43009</v>
      </c>
      <c r="D569" s="38">
        <v>43100</v>
      </c>
      <c r="E569" s="37" t="s">
        <v>67</v>
      </c>
      <c r="F569" s="37" t="s">
        <v>68</v>
      </c>
      <c r="H569" s="37" t="s">
        <v>69</v>
      </c>
      <c r="L569" s="37" t="s">
        <v>76</v>
      </c>
      <c r="Q569" s="39">
        <v>14120</v>
      </c>
      <c r="T569" s="37">
        <v>24</v>
      </c>
      <c r="U569" s="40">
        <f t="shared" si="31"/>
        <v>1.7321016166281756E-3</v>
      </c>
      <c r="AB569" s="37">
        <v>14120</v>
      </c>
      <c r="AF569" s="39">
        <v>13856</v>
      </c>
      <c r="AG569" s="40">
        <f t="shared" si="29"/>
        <v>0.98130311614730881</v>
      </c>
      <c r="AI569" s="41">
        <v>27.05</v>
      </c>
      <c r="AL569" s="41">
        <f t="shared" si="30"/>
        <v>374.8048</v>
      </c>
    </row>
    <row r="570" spans="1:38">
      <c r="A570" s="37" t="s">
        <v>66</v>
      </c>
      <c r="B570" s="38">
        <v>43060</v>
      </c>
      <c r="C570" s="38">
        <v>43009</v>
      </c>
      <c r="D570" s="38">
        <v>43100</v>
      </c>
      <c r="E570" s="37" t="s">
        <v>67</v>
      </c>
      <c r="F570" s="37" t="s">
        <v>68</v>
      </c>
      <c r="H570" s="37" t="s">
        <v>69</v>
      </c>
      <c r="L570" s="37" t="s">
        <v>76</v>
      </c>
      <c r="Q570" s="39">
        <v>18756</v>
      </c>
      <c r="T570" s="37">
        <v>29</v>
      </c>
      <c r="U570" s="40">
        <f t="shared" si="31"/>
        <v>1.5839204762685018E-3</v>
      </c>
      <c r="AB570" s="37">
        <v>18756</v>
      </c>
      <c r="AF570" s="39">
        <v>18309</v>
      </c>
      <c r="AG570" s="40">
        <f t="shared" si="29"/>
        <v>0.97616762635956489</v>
      </c>
      <c r="AI570" s="41">
        <v>27.05</v>
      </c>
      <c r="AL570" s="41">
        <f t="shared" si="30"/>
        <v>495.25845000000004</v>
      </c>
    </row>
    <row r="571" spans="1:38">
      <c r="A571" s="37" t="s">
        <v>66</v>
      </c>
      <c r="B571" s="38">
        <v>43061</v>
      </c>
      <c r="C571" s="38">
        <v>43009</v>
      </c>
      <c r="D571" s="38">
        <v>43100</v>
      </c>
      <c r="E571" s="37" t="s">
        <v>67</v>
      </c>
      <c r="F571" s="37" t="s">
        <v>68</v>
      </c>
      <c r="H571" s="37" t="s">
        <v>69</v>
      </c>
      <c r="L571" s="37" t="s">
        <v>76</v>
      </c>
      <c r="Q571" s="39">
        <v>8570</v>
      </c>
      <c r="T571" s="37">
        <v>14</v>
      </c>
      <c r="U571" s="40">
        <f t="shared" si="31"/>
        <v>1.6489988221436984E-3</v>
      </c>
      <c r="AB571" s="37">
        <v>8570</v>
      </c>
      <c r="AF571" s="39">
        <v>8490</v>
      </c>
      <c r="AG571" s="40">
        <f t="shared" si="29"/>
        <v>0.99066511085180864</v>
      </c>
      <c r="AI571" s="41">
        <v>27.05</v>
      </c>
      <c r="AL571" s="41">
        <f t="shared" si="30"/>
        <v>229.65450000000001</v>
      </c>
    </row>
    <row r="572" spans="1:38">
      <c r="A572" s="37" t="s">
        <v>66</v>
      </c>
      <c r="B572" s="38">
        <v>43062</v>
      </c>
      <c r="C572" s="38">
        <v>43009</v>
      </c>
      <c r="D572" s="38">
        <v>43100</v>
      </c>
      <c r="E572" s="37" t="s">
        <v>67</v>
      </c>
      <c r="F572" s="37" t="s">
        <v>68</v>
      </c>
      <c r="H572" s="37" t="s">
        <v>69</v>
      </c>
      <c r="L572" s="37" t="s">
        <v>76</v>
      </c>
      <c r="Q572" s="39">
        <v>10865</v>
      </c>
      <c r="T572" s="37">
        <v>11</v>
      </c>
      <c r="U572" s="40">
        <f t="shared" si="31"/>
        <v>1.0315078769692423E-3</v>
      </c>
      <c r="AB572" s="37">
        <v>10865</v>
      </c>
      <c r="AF572" s="39">
        <v>10664</v>
      </c>
      <c r="AG572" s="40">
        <f t="shared" si="29"/>
        <v>0.98150023009664056</v>
      </c>
      <c r="AI572" s="41">
        <v>27.05</v>
      </c>
      <c r="AL572" s="41">
        <f t="shared" si="30"/>
        <v>288.46120000000002</v>
      </c>
    </row>
    <row r="573" spans="1:38">
      <c r="A573" s="37" t="s">
        <v>66</v>
      </c>
      <c r="B573" s="38">
        <v>43063</v>
      </c>
      <c r="C573" s="38">
        <v>43009</v>
      </c>
      <c r="D573" s="38">
        <v>43100</v>
      </c>
      <c r="E573" s="37" t="s">
        <v>67</v>
      </c>
      <c r="F573" s="37" t="s">
        <v>68</v>
      </c>
      <c r="H573" s="37" t="s">
        <v>69</v>
      </c>
      <c r="L573" s="37" t="s">
        <v>76</v>
      </c>
      <c r="Q573" s="39">
        <v>10066</v>
      </c>
      <c r="T573" s="37">
        <v>11</v>
      </c>
      <c r="U573" s="40">
        <f t="shared" si="31"/>
        <v>1.1131349929164136E-3</v>
      </c>
      <c r="AB573" s="37">
        <v>10066</v>
      </c>
      <c r="AF573" s="39">
        <v>9882</v>
      </c>
      <c r="AG573" s="40">
        <f t="shared" si="29"/>
        <v>0.98172064375124179</v>
      </c>
      <c r="AI573" s="41">
        <v>27.05</v>
      </c>
      <c r="AL573" s="41">
        <f t="shared" si="30"/>
        <v>267.30810000000002</v>
      </c>
    </row>
    <row r="574" spans="1:38">
      <c r="A574" s="37" t="s">
        <v>66</v>
      </c>
      <c r="B574" s="38">
        <v>43064</v>
      </c>
      <c r="C574" s="38">
        <v>43009</v>
      </c>
      <c r="D574" s="38">
        <v>43100</v>
      </c>
      <c r="E574" s="37" t="s">
        <v>67</v>
      </c>
      <c r="F574" s="37" t="s">
        <v>68</v>
      </c>
      <c r="H574" s="37" t="s">
        <v>69</v>
      </c>
      <c r="L574" s="37" t="s">
        <v>76</v>
      </c>
      <c r="Q574" s="39">
        <v>13531</v>
      </c>
      <c r="T574" s="37">
        <v>11</v>
      </c>
      <c r="U574" s="40">
        <f t="shared" si="31"/>
        <v>8.2613593691325572E-4</v>
      </c>
      <c r="AB574" s="37">
        <v>13531</v>
      </c>
      <c r="AF574" s="39">
        <v>13315</v>
      </c>
      <c r="AG574" s="40">
        <f t="shared" si="29"/>
        <v>0.98403665656640305</v>
      </c>
      <c r="AI574" s="41">
        <v>27.05</v>
      </c>
      <c r="AL574" s="41">
        <f t="shared" si="30"/>
        <v>360.17075</v>
      </c>
    </row>
    <row r="575" spans="1:38">
      <c r="A575" s="37" t="s">
        <v>66</v>
      </c>
      <c r="B575" s="38">
        <v>43065</v>
      </c>
      <c r="C575" s="38">
        <v>43009</v>
      </c>
      <c r="D575" s="38">
        <v>43100</v>
      </c>
      <c r="E575" s="37" t="s">
        <v>67</v>
      </c>
      <c r="F575" s="37" t="s">
        <v>68</v>
      </c>
      <c r="H575" s="37" t="s">
        <v>69</v>
      </c>
      <c r="L575" s="37" t="s">
        <v>76</v>
      </c>
      <c r="Q575" s="39">
        <v>14608</v>
      </c>
      <c r="T575" s="37">
        <v>7</v>
      </c>
      <c r="U575" s="40">
        <f t="shared" si="31"/>
        <v>4.8682105848807286E-4</v>
      </c>
      <c r="AB575" s="37">
        <v>14608</v>
      </c>
      <c r="AF575" s="39">
        <v>14379</v>
      </c>
      <c r="AG575" s="40">
        <f t="shared" si="29"/>
        <v>0.98432365826944135</v>
      </c>
      <c r="AI575" s="41">
        <v>27.05</v>
      </c>
      <c r="AL575" s="41">
        <f t="shared" si="30"/>
        <v>388.95195000000001</v>
      </c>
    </row>
    <row r="576" spans="1:38">
      <c r="A576" s="37" t="s">
        <v>66</v>
      </c>
      <c r="B576" s="38">
        <v>43059</v>
      </c>
      <c r="C576" s="38">
        <v>43009</v>
      </c>
      <c r="D576" s="38">
        <v>43100</v>
      </c>
      <c r="E576" s="37" t="s">
        <v>67</v>
      </c>
      <c r="F576" s="37" t="s">
        <v>68</v>
      </c>
      <c r="H576" s="37" t="s">
        <v>70</v>
      </c>
      <c r="L576" s="37" t="s">
        <v>76</v>
      </c>
      <c r="Q576" s="39">
        <v>15466</v>
      </c>
      <c r="T576" s="37">
        <v>17</v>
      </c>
      <c r="U576" s="40">
        <f t="shared" si="31"/>
        <v>1.1154855643044619E-3</v>
      </c>
      <c r="AB576" s="37">
        <v>15466</v>
      </c>
      <c r="AF576" s="39">
        <v>15240</v>
      </c>
      <c r="AG576" s="40">
        <f t="shared" si="29"/>
        <v>0.98538730117677487</v>
      </c>
      <c r="AI576" s="41">
        <v>27.05</v>
      </c>
      <c r="AL576" s="41">
        <f t="shared" si="30"/>
        <v>412.24200000000002</v>
      </c>
    </row>
    <row r="577" spans="1:38">
      <c r="A577" s="37" t="s">
        <v>66</v>
      </c>
      <c r="B577" s="38">
        <v>43060</v>
      </c>
      <c r="C577" s="38">
        <v>43009</v>
      </c>
      <c r="D577" s="38">
        <v>43100</v>
      </c>
      <c r="E577" s="37" t="s">
        <v>67</v>
      </c>
      <c r="F577" s="37" t="s">
        <v>68</v>
      </c>
      <c r="H577" s="37" t="s">
        <v>70</v>
      </c>
      <c r="L577" s="37" t="s">
        <v>76</v>
      </c>
      <c r="Q577" s="39">
        <v>21453</v>
      </c>
      <c r="T577" s="37">
        <v>16</v>
      </c>
      <c r="U577" s="40">
        <f t="shared" si="31"/>
        <v>7.5958982149639193E-4</v>
      </c>
      <c r="AB577" s="37">
        <v>21453</v>
      </c>
      <c r="AF577" s="39">
        <v>21064</v>
      </c>
      <c r="AG577" s="40">
        <f t="shared" si="29"/>
        <v>0.98186733790145897</v>
      </c>
      <c r="AI577" s="41">
        <v>27.05</v>
      </c>
      <c r="AL577" s="41">
        <f t="shared" si="30"/>
        <v>569.78120000000013</v>
      </c>
    </row>
    <row r="578" spans="1:38">
      <c r="A578" s="37" t="s">
        <v>66</v>
      </c>
      <c r="B578" s="38">
        <v>43061</v>
      </c>
      <c r="C578" s="38">
        <v>43009</v>
      </c>
      <c r="D578" s="38">
        <v>43100</v>
      </c>
      <c r="E578" s="37" t="s">
        <v>67</v>
      </c>
      <c r="F578" s="37" t="s">
        <v>68</v>
      </c>
      <c r="H578" s="37" t="s">
        <v>70</v>
      </c>
      <c r="L578" s="37" t="s">
        <v>76</v>
      </c>
      <c r="Q578" s="39">
        <v>9253</v>
      </c>
      <c r="T578" s="37">
        <v>7</v>
      </c>
      <c r="U578" s="40">
        <f t="shared" si="31"/>
        <v>7.6319232446576534E-4</v>
      </c>
      <c r="AB578" s="37">
        <v>9253</v>
      </c>
      <c r="AF578" s="39">
        <v>9172</v>
      </c>
      <c r="AG578" s="40">
        <f t="shared" si="29"/>
        <v>0.99124608235166978</v>
      </c>
      <c r="AI578" s="41">
        <v>27.05</v>
      </c>
      <c r="AL578" s="41">
        <f t="shared" si="30"/>
        <v>248.1026</v>
      </c>
    </row>
    <row r="579" spans="1:38">
      <c r="A579" s="37" t="s">
        <v>66</v>
      </c>
      <c r="B579" s="38">
        <v>43062</v>
      </c>
      <c r="C579" s="38">
        <v>43009</v>
      </c>
      <c r="D579" s="38">
        <v>43100</v>
      </c>
      <c r="E579" s="37" t="s">
        <v>67</v>
      </c>
      <c r="F579" s="37" t="s">
        <v>68</v>
      </c>
      <c r="H579" s="37" t="s">
        <v>70</v>
      </c>
      <c r="L579" s="37" t="s">
        <v>76</v>
      </c>
      <c r="Q579" s="39">
        <v>12676</v>
      </c>
      <c r="T579" s="37">
        <v>11</v>
      </c>
      <c r="U579" s="40">
        <f t="shared" si="31"/>
        <v>8.7992960563154947E-4</v>
      </c>
      <c r="AB579" s="37">
        <v>12676</v>
      </c>
      <c r="AF579" s="39">
        <v>12501</v>
      </c>
      <c r="AG579" s="40">
        <f t="shared" si="29"/>
        <v>0.98619438308614704</v>
      </c>
      <c r="AI579" s="41">
        <v>27.05</v>
      </c>
      <c r="AL579" s="41">
        <f t="shared" si="30"/>
        <v>338.15204999999997</v>
      </c>
    </row>
    <row r="580" spans="1:38">
      <c r="A580" s="37" t="s">
        <v>66</v>
      </c>
      <c r="B580" s="38">
        <v>43063</v>
      </c>
      <c r="C580" s="38">
        <v>43009</v>
      </c>
      <c r="D580" s="38">
        <v>43100</v>
      </c>
      <c r="E580" s="37" t="s">
        <v>67</v>
      </c>
      <c r="F580" s="37" t="s">
        <v>68</v>
      </c>
      <c r="H580" s="37" t="s">
        <v>70</v>
      </c>
      <c r="L580" s="37" t="s">
        <v>76</v>
      </c>
      <c r="Q580" s="39">
        <v>12141</v>
      </c>
      <c r="T580" s="37">
        <v>13</v>
      </c>
      <c r="U580" s="40">
        <f t="shared" si="31"/>
        <v>1.086411499247869E-3</v>
      </c>
      <c r="AB580" s="37">
        <v>12141</v>
      </c>
      <c r="AF580" s="39">
        <v>11966</v>
      </c>
      <c r="AG580" s="40">
        <f t="shared" si="29"/>
        <v>0.9855860308047113</v>
      </c>
      <c r="AI580" s="41">
        <v>27.05</v>
      </c>
      <c r="AL580" s="41">
        <f t="shared" si="30"/>
        <v>323.68029999999999</v>
      </c>
    </row>
    <row r="581" spans="1:38">
      <c r="A581" s="37" t="s">
        <v>66</v>
      </c>
      <c r="B581" s="38">
        <v>43064</v>
      </c>
      <c r="C581" s="38">
        <v>43009</v>
      </c>
      <c r="D581" s="38">
        <v>43100</v>
      </c>
      <c r="E581" s="37" t="s">
        <v>67</v>
      </c>
      <c r="F581" s="37" t="s">
        <v>68</v>
      </c>
      <c r="H581" s="37" t="s">
        <v>70</v>
      </c>
      <c r="L581" s="37" t="s">
        <v>76</v>
      </c>
      <c r="Q581" s="39">
        <v>15428</v>
      </c>
      <c r="T581" s="37">
        <v>16</v>
      </c>
      <c r="U581" s="40">
        <f t="shared" si="31"/>
        <v>1.051317432157172E-3</v>
      </c>
      <c r="AB581" s="37">
        <v>15428</v>
      </c>
      <c r="AF581" s="39">
        <v>15219</v>
      </c>
      <c r="AG581" s="40">
        <f t="shared" si="29"/>
        <v>0.98645320197044339</v>
      </c>
      <c r="AI581" s="41">
        <v>27.05</v>
      </c>
      <c r="AL581" s="41">
        <f t="shared" si="30"/>
        <v>411.67394999999999</v>
      </c>
    </row>
    <row r="582" spans="1:38">
      <c r="A582" s="37" t="s">
        <v>66</v>
      </c>
      <c r="B582" s="38">
        <v>43065</v>
      </c>
      <c r="C582" s="38">
        <v>43009</v>
      </c>
      <c r="D582" s="38">
        <v>43100</v>
      </c>
      <c r="E582" s="37" t="s">
        <v>67</v>
      </c>
      <c r="F582" s="37" t="s">
        <v>68</v>
      </c>
      <c r="H582" s="37" t="s">
        <v>70</v>
      </c>
      <c r="L582" s="37" t="s">
        <v>76</v>
      </c>
      <c r="Q582" s="39">
        <v>17147</v>
      </c>
      <c r="T582" s="37">
        <v>14</v>
      </c>
      <c r="U582" s="40">
        <f t="shared" si="31"/>
        <v>8.2673910475965511E-4</v>
      </c>
      <c r="AB582" s="37">
        <v>17147</v>
      </c>
      <c r="AF582" s="39">
        <v>16934</v>
      </c>
      <c r="AG582" s="40">
        <f t="shared" si="29"/>
        <v>0.98757800198285417</v>
      </c>
      <c r="AI582" s="41">
        <v>27.05</v>
      </c>
      <c r="AL582" s="41">
        <f t="shared" si="30"/>
        <v>458.06470000000002</v>
      </c>
    </row>
    <row r="583" spans="1:38">
      <c r="A583" s="37" t="s">
        <v>66</v>
      </c>
      <c r="B583" s="38">
        <v>43059</v>
      </c>
      <c r="C583" s="38">
        <v>43009</v>
      </c>
      <c r="D583" s="38">
        <v>43100</v>
      </c>
      <c r="E583" s="37" t="s">
        <v>67</v>
      </c>
      <c r="F583" s="37" t="s">
        <v>68</v>
      </c>
      <c r="H583" s="37" t="s">
        <v>71</v>
      </c>
      <c r="L583" s="37" t="s">
        <v>77</v>
      </c>
      <c r="Q583" s="39">
        <v>18726</v>
      </c>
      <c r="T583" s="37">
        <v>26</v>
      </c>
      <c r="U583" s="40">
        <f t="shared" si="31"/>
        <v>1.4094432699083862E-3</v>
      </c>
      <c r="AB583" s="37">
        <v>18726</v>
      </c>
      <c r="AF583" s="39">
        <v>18447</v>
      </c>
      <c r="AG583" s="40">
        <f t="shared" si="29"/>
        <v>0.98510092918936243</v>
      </c>
      <c r="AI583" s="41">
        <v>32.46</v>
      </c>
      <c r="AL583" s="41">
        <f t="shared" si="30"/>
        <v>598.78962000000001</v>
      </c>
    </row>
    <row r="584" spans="1:38">
      <c r="A584" s="37" t="s">
        <v>66</v>
      </c>
      <c r="B584" s="38">
        <v>43060</v>
      </c>
      <c r="C584" s="38">
        <v>43009</v>
      </c>
      <c r="D584" s="38">
        <v>43100</v>
      </c>
      <c r="E584" s="37" t="s">
        <v>67</v>
      </c>
      <c r="F584" s="37" t="s">
        <v>68</v>
      </c>
      <c r="H584" s="37" t="s">
        <v>71</v>
      </c>
      <c r="L584" s="37" t="s">
        <v>77</v>
      </c>
      <c r="Q584" s="39">
        <v>20475</v>
      </c>
      <c r="T584" s="37">
        <v>17</v>
      </c>
      <c r="U584" s="40">
        <f t="shared" si="31"/>
        <v>8.4212612077079311E-4</v>
      </c>
      <c r="AB584" s="37">
        <v>20475</v>
      </c>
      <c r="AF584" s="39">
        <v>20187</v>
      </c>
      <c r="AG584" s="40">
        <f t="shared" si="29"/>
        <v>0.98593406593406596</v>
      </c>
      <c r="AI584" s="41">
        <v>32.46</v>
      </c>
      <c r="AL584" s="41">
        <f t="shared" si="30"/>
        <v>655.27002000000005</v>
      </c>
    </row>
    <row r="585" spans="1:38">
      <c r="A585" s="37" t="s">
        <v>66</v>
      </c>
      <c r="B585" s="38">
        <v>43061</v>
      </c>
      <c r="C585" s="38">
        <v>43009</v>
      </c>
      <c r="D585" s="38">
        <v>43100</v>
      </c>
      <c r="E585" s="37" t="s">
        <v>67</v>
      </c>
      <c r="F585" s="37" t="s">
        <v>68</v>
      </c>
      <c r="H585" s="37" t="s">
        <v>71</v>
      </c>
      <c r="L585" s="37" t="s">
        <v>77</v>
      </c>
      <c r="Q585" s="39">
        <v>16611</v>
      </c>
      <c r="T585" s="37">
        <v>25</v>
      </c>
      <c r="U585" s="40">
        <f t="shared" si="31"/>
        <v>1.5311121999020088E-3</v>
      </c>
      <c r="AB585" s="37">
        <v>16611</v>
      </c>
      <c r="AF585" s="39">
        <v>16328</v>
      </c>
      <c r="AG585" s="40">
        <f t="shared" si="29"/>
        <v>0.98296309674312199</v>
      </c>
      <c r="AI585" s="41">
        <v>32.46</v>
      </c>
      <c r="AL585" s="41">
        <f t="shared" si="30"/>
        <v>530.00688000000002</v>
      </c>
    </row>
    <row r="586" spans="1:38">
      <c r="A586" s="37" t="s">
        <v>66</v>
      </c>
      <c r="B586" s="38">
        <v>43062</v>
      </c>
      <c r="C586" s="38">
        <v>43009</v>
      </c>
      <c r="D586" s="38">
        <v>43100</v>
      </c>
      <c r="E586" s="37" t="s">
        <v>67</v>
      </c>
      <c r="F586" s="37" t="s">
        <v>68</v>
      </c>
      <c r="H586" s="37" t="s">
        <v>71</v>
      </c>
      <c r="L586" s="37" t="s">
        <v>77</v>
      </c>
      <c r="Q586" s="39">
        <v>18311</v>
      </c>
      <c r="T586" s="37">
        <v>23</v>
      </c>
      <c r="U586" s="40">
        <f t="shared" si="31"/>
        <v>1.2781328146707419E-3</v>
      </c>
      <c r="AB586" s="37">
        <v>18311</v>
      </c>
      <c r="AF586" s="39">
        <v>17995</v>
      </c>
      <c r="AG586" s="40">
        <f t="shared" ref="AG586:AG649" si="32">AF586/Q586</f>
        <v>0.98274261372945226</v>
      </c>
      <c r="AI586" s="41">
        <v>32.46</v>
      </c>
      <c r="AL586" s="41">
        <f t="shared" si="30"/>
        <v>584.11770000000001</v>
      </c>
    </row>
    <row r="587" spans="1:38">
      <c r="A587" s="37" t="s">
        <v>66</v>
      </c>
      <c r="B587" s="38">
        <v>43063</v>
      </c>
      <c r="C587" s="38">
        <v>43009</v>
      </c>
      <c r="D587" s="38">
        <v>43100</v>
      </c>
      <c r="E587" s="37" t="s">
        <v>67</v>
      </c>
      <c r="F587" s="37" t="s">
        <v>68</v>
      </c>
      <c r="H587" s="37" t="s">
        <v>71</v>
      </c>
      <c r="L587" s="37" t="s">
        <v>77</v>
      </c>
      <c r="Q587" s="39">
        <v>17297</v>
      </c>
      <c r="T587" s="37">
        <v>28</v>
      </c>
      <c r="U587" s="40">
        <f t="shared" si="31"/>
        <v>1.6543574593796159E-3</v>
      </c>
      <c r="AB587" s="37">
        <v>17297</v>
      </c>
      <c r="AF587" s="39">
        <v>16925</v>
      </c>
      <c r="AG587" s="40">
        <f t="shared" si="32"/>
        <v>0.97849338035497491</v>
      </c>
      <c r="AI587" s="41">
        <v>32.46</v>
      </c>
      <c r="AL587" s="41">
        <f t="shared" si="30"/>
        <v>549.38549999999998</v>
      </c>
    </row>
    <row r="588" spans="1:38">
      <c r="A588" s="37" t="s">
        <v>66</v>
      </c>
      <c r="B588" s="38">
        <v>43064</v>
      </c>
      <c r="C588" s="38">
        <v>43009</v>
      </c>
      <c r="D588" s="38">
        <v>43100</v>
      </c>
      <c r="E588" s="37" t="s">
        <v>67</v>
      </c>
      <c r="F588" s="37" t="s">
        <v>68</v>
      </c>
      <c r="H588" s="37" t="s">
        <v>71</v>
      </c>
      <c r="L588" s="37" t="s">
        <v>77</v>
      </c>
      <c r="Q588" s="39">
        <v>18668</v>
      </c>
      <c r="T588" s="37">
        <v>24</v>
      </c>
      <c r="U588" s="40">
        <f t="shared" si="31"/>
        <v>1.3063357282821686E-3</v>
      </c>
      <c r="AB588" s="37">
        <v>18668</v>
      </c>
      <c r="AF588" s="39">
        <v>18372</v>
      </c>
      <c r="AG588" s="40">
        <f t="shared" si="32"/>
        <v>0.98414398971502037</v>
      </c>
      <c r="AI588" s="41">
        <v>32.46</v>
      </c>
      <c r="AL588" s="41">
        <f t="shared" si="30"/>
        <v>596.35511999999994</v>
      </c>
    </row>
    <row r="589" spans="1:38">
      <c r="A589" s="37" t="s">
        <v>66</v>
      </c>
      <c r="B589" s="38">
        <v>43065</v>
      </c>
      <c r="C589" s="38">
        <v>43009</v>
      </c>
      <c r="D589" s="38">
        <v>43100</v>
      </c>
      <c r="E589" s="37" t="s">
        <v>67</v>
      </c>
      <c r="F589" s="37" t="s">
        <v>68</v>
      </c>
      <c r="H589" s="37" t="s">
        <v>71</v>
      </c>
      <c r="L589" s="37" t="s">
        <v>77</v>
      </c>
      <c r="Q589" s="39">
        <v>17111</v>
      </c>
      <c r="T589" s="37">
        <v>8</v>
      </c>
      <c r="U589" s="40">
        <f t="shared" si="31"/>
        <v>4.7466476800759466E-4</v>
      </c>
      <c r="AB589" s="37">
        <v>17111</v>
      </c>
      <c r="AF589" s="39">
        <v>16854</v>
      </c>
      <c r="AG589" s="40">
        <f t="shared" si="32"/>
        <v>0.98498042195079194</v>
      </c>
      <c r="AI589" s="41">
        <v>32.46</v>
      </c>
      <c r="AL589" s="41">
        <f t="shared" si="30"/>
        <v>547.08083999999997</v>
      </c>
    </row>
    <row r="590" spans="1:38">
      <c r="A590" s="37" t="s">
        <v>66</v>
      </c>
      <c r="B590" s="38">
        <v>43059</v>
      </c>
      <c r="C590" s="38">
        <v>43009</v>
      </c>
      <c r="D590" s="38">
        <v>43100</v>
      </c>
      <c r="E590" s="37" t="s">
        <v>67</v>
      </c>
      <c r="F590" s="37" t="s">
        <v>68</v>
      </c>
      <c r="H590" s="37" t="s">
        <v>72</v>
      </c>
      <c r="L590" s="37" t="s">
        <v>78</v>
      </c>
      <c r="Q590" s="39">
        <v>17441</v>
      </c>
      <c r="T590" s="37">
        <v>6</v>
      </c>
      <c r="U590" s="40">
        <f t="shared" si="31"/>
        <v>3.4774545033035818E-4</v>
      </c>
      <c r="AB590" s="37">
        <v>17441</v>
      </c>
      <c r="AF590" s="39">
        <v>17254</v>
      </c>
      <c r="AG590" s="40">
        <f t="shared" si="32"/>
        <v>0.98927813772146089</v>
      </c>
      <c r="AI590" s="41">
        <v>32.46</v>
      </c>
      <c r="AL590" s="41">
        <f t="shared" si="30"/>
        <v>560.06484</v>
      </c>
    </row>
    <row r="591" spans="1:38">
      <c r="A591" s="37" t="s">
        <v>66</v>
      </c>
      <c r="B591" s="38">
        <v>43060</v>
      </c>
      <c r="C591" s="38">
        <v>43009</v>
      </c>
      <c r="D591" s="38">
        <v>43100</v>
      </c>
      <c r="E591" s="37" t="s">
        <v>67</v>
      </c>
      <c r="F591" s="37" t="s">
        <v>68</v>
      </c>
      <c r="H591" s="37" t="s">
        <v>72</v>
      </c>
      <c r="L591" s="37" t="s">
        <v>78</v>
      </c>
      <c r="Q591" s="39">
        <v>19475</v>
      </c>
      <c r="T591" s="37">
        <v>9</v>
      </c>
      <c r="U591" s="40">
        <f t="shared" si="31"/>
        <v>4.6636957197637062E-4</v>
      </c>
      <c r="AB591" s="37">
        <v>19475</v>
      </c>
      <c r="AF591" s="39">
        <v>19298</v>
      </c>
      <c r="AG591" s="40">
        <f t="shared" si="32"/>
        <v>0.99091142490372275</v>
      </c>
      <c r="AI591" s="41">
        <v>32.46</v>
      </c>
      <c r="AL591" s="41">
        <f t="shared" si="30"/>
        <v>626.41308000000004</v>
      </c>
    </row>
    <row r="592" spans="1:38">
      <c r="A592" s="37" t="s">
        <v>66</v>
      </c>
      <c r="B592" s="38">
        <v>43061</v>
      </c>
      <c r="C592" s="38">
        <v>43009</v>
      </c>
      <c r="D592" s="38">
        <v>43100</v>
      </c>
      <c r="E592" s="37" t="s">
        <v>67</v>
      </c>
      <c r="F592" s="37" t="s">
        <v>68</v>
      </c>
      <c r="H592" s="37" t="s">
        <v>72</v>
      </c>
      <c r="L592" s="37" t="s">
        <v>78</v>
      </c>
      <c r="Q592" s="39">
        <v>15918</v>
      </c>
      <c r="T592" s="37">
        <v>4</v>
      </c>
      <c r="U592" s="40">
        <f t="shared" si="31"/>
        <v>2.5305244511925095E-4</v>
      </c>
      <c r="AB592" s="37">
        <v>15918</v>
      </c>
      <c r="AF592" s="39">
        <v>15807</v>
      </c>
      <c r="AG592" s="40">
        <f t="shared" si="32"/>
        <v>0.99302676215604979</v>
      </c>
      <c r="AI592" s="41">
        <v>32.46</v>
      </c>
      <c r="AL592" s="41">
        <f t="shared" si="30"/>
        <v>513.09522000000004</v>
      </c>
    </row>
    <row r="593" spans="1:38">
      <c r="A593" s="37" t="s">
        <v>66</v>
      </c>
      <c r="B593" s="38">
        <v>43062</v>
      </c>
      <c r="C593" s="38">
        <v>43009</v>
      </c>
      <c r="D593" s="38">
        <v>43100</v>
      </c>
      <c r="E593" s="37" t="s">
        <v>67</v>
      </c>
      <c r="F593" s="37" t="s">
        <v>68</v>
      </c>
      <c r="H593" s="37" t="s">
        <v>72</v>
      </c>
      <c r="L593" s="37" t="s">
        <v>78</v>
      </c>
      <c r="Q593" s="39">
        <v>17411</v>
      </c>
      <c r="T593" s="37">
        <v>6</v>
      </c>
      <c r="U593" s="40">
        <f t="shared" si="31"/>
        <v>3.4746351633078526E-4</v>
      </c>
      <c r="AB593" s="37">
        <v>17411</v>
      </c>
      <c r="AF593" s="39">
        <v>17268</v>
      </c>
      <c r="AG593" s="40">
        <f t="shared" si="32"/>
        <v>0.99178680144736087</v>
      </c>
      <c r="AI593" s="41">
        <v>32.46</v>
      </c>
      <c r="AL593" s="41">
        <f t="shared" si="30"/>
        <v>560.51927999999998</v>
      </c>
    </row>
    <row r="594" spans="1:38">
      <c r="A594" s="37" t="s">
        <v>66</v>
      </c>
      <c r="B594" s="38">
        <v>43063</v>
      </c>
      <c r="C594" s="38">
        <v>43009</v>
      </c>
      <c r="D594" s="38">
        <v>43100</v>
      </c>
      <c r="E594" s="37" t="s">
        <v>67</v>
      </c>
      <c r="F594" s="37" t="s">
        <v>68</v>
      </c>
      <c r="H594" s="37" t="s">
        <v>72</v>
      </c>
      <c r="L594" s="37" t="s">
        <v>78</v>
      </c>
      <c r="Q594" s="39">
        <v>16212</v>
      </c>
      <c r="T594" s="37">
        <v>2</v>
      </c>
      <c r="U594" s="40">
        <f t="shared" si="31"/>
        <v>1.2630249447426588E-4</v>
      </c>
      <c r="AB594" s="37">
        <v>16212</v>
      </c>
      <c r="AF594" s="39">
        <v>15835</v>
      </c>
      <c r="AG594" s="40">
        <f t="shared" si="32"/>
        <v>0.97674562052800395</v>
      </c>
      <c r="AI594" s="41">
        <v>32.46</v>
      </c>
      <c r="AL594" s="41">
        <f t="shared" si="30"/>
        <v>514.00409999999999</v>
      </c>
    </row>
    <row r="595" spans="1:38">
      <c r="A595" s="37" t="s">
        <v>66</v>
      </c>
      <c r="B595" s="38">
        <v>43064</v>
      </c>
      <c r="C595" s="38">
        <v>43009</v>
      </c>
      <c r="D595" s="38">
        <v>43100</v>
      </c>
      <c r="E595" s="37" t="s">
        <v>67</v>
      </c>
      <c r="F595" s="37" t="s">
        <v>68</v>
      </c>
      <c r="H595" s="37" t="s">
        <v>72</v>
      </c>
      <c r="L595" s="37" t="s">
        <v>78</v>
      </c>
      <c r="Q595" s="39">
        <v>17782</v>
      </c>
      <c r="T595" s="37">
        <v>8</v>
      </c>
      <c r="U595" s="40">
        <f t="shared" si="31"/>
        <v>4.5426154108227812E-4</v>
      </c>
      <c r="AB595" s="37">
        <v>17782</v>
      </c>
      <c r="AF595" s="39">
        <v>17611</v>
      </c>
      <c r="AG595" s="40">
        <f t="shared" si="32"/>
        <v>0.99038353391069622</v>
      </c>
      <c r="AI595" s="41">
        <v>32.46</v>
      </c>
      <c r="AL595" s="41">
        <f t="shared" si="30"/>
        <v>571.6530600000001</v>
      </c>
    </row>
    <row r="596" spans="1:38">
      <c r="A596" s="37" t="s">
        <v>66</v>
      </c>
      <c r="B596" s="38">
        <v>43065</v>
      </c>
      <c r="C596" s="38">
        <v>43009</v>
      </c>
      <c r="D596" s="38">
        <v>43100</v>
      </c>
      <c r="E596" s="37" t="s">
        <v>67</v>
      </c>
      <c r="F596" s="37" t="s">
        <v>68</v>
      </c>
      <c r="H596" s="37" t="s">
        <v>72</v>
      </c>
      <c r="L596" s="37" t="s">
        <v>78</v>
      </c>
      <c r="Q596" s="39">
        <v>16321</v>
      </c>
      <c r="T596" s="37">
        <v>3</v>
      </c>
      <c r="U596" s="40">
        <f t="shared" si="31"/>
        <v>1.8645121193287757E-4</v>
      </c>
      <c r="AB596" s="37">
        <v>16321</v>
      </c>
      <c r="AF596" s="39">
        <v>16090</v>
      </c>
      <c r="AG596" s="40">
        <f t="shared" si="32"/>
        <v>0.98584645548679617</v>
      </c>
      <c r="AI596" s="41">
        <v>32.46</v>
      </c>
      <c r="AL596" s="41">
        <f t="shared" si="30"/>
        <v>522.28140000000008</v>
      </c>
    </row>
    <row r="597" spans="1:38">
      <c r="A597" s="37" t="s">
        <v>66</v>
      </c>
      <c r="B597" s="38">
        <v>43059</v>
      </c>
      <c r="C597" s="38">
        <v>43009</v>
      </c>
      <c r="D597" s="38">
        <v>43100</v>
      </c>
      <c r="E597" s="37" t="s">
        <v>67</v>
      </c>
      <c r="F597" s="37" t="s">
        <v>68</v>
      </c>
      <c r="H597" s="37" t="s">
        <v>73</v>
      </c>
      <c r="L597" s="37" t="s">
        <v>79</v>
      </c>
      <c r="Q597" s="39">
        <v>15880</v>
      </c>
      <c r="T597" s="37">
        <v>2</v>
      </c>
      <c r="U597" s="40">
        <f t="shared" si="31"/>
        <v>1.2704865963664082E-4</v>
      </c>
      <c r="AB597" s="37">
        <v>15880</v>
      </c>
      <c r="AF597" s="39">
        <v>15742</v>
      </c>
      <c r="AG597" s="40">
        <f t="shared" si="32"/>
        <v>0.99130982367758191</v>
      </c>
      <c r="AI597" s="41">
        <v>32.46</v>
      </c>
      <c r="AL597" s="41">
        <f t="shared" si="30"/>
        <v>510.98532</v>
      </c>
    </row>
    <row r="598" spans="1:38">
      <c r="A598" s="37" t="s">
        <v>66</v>
      </c>
      <c r="B598" s="38">
        <v>43060</v>
      </c>
      <c r="C598" s="38">
        <v>43009</v>
      </c>
      <c r="D598" s="38">
        <v>43100</v>
      </c>
      <c r="E598" s="37" t="s">
        <v>67</v>
      </c>
      <c r="F598" s="37" t="s">
        <v>68</v>
      </c>
      <c r="H598" s="37" t="s">
        <v>73</v>
      </c>
      <c r="L598" s="37" t="s">
        <v>79</v>
      </c>
      <c r="Q598" s="39">
        <v>17416</v>
      </c>
      <c r="T598" s="37">
        <v>4</v>
      </c>
      <c r="U598" s="40">
        <f t="shared" si="31"/>
        <v>2.3178999826157501E-4</v>
      </c>
      <c r="AB598" s="37">
        <v>17416</v>
      </c>
      <c r="AF598" s="39">
        <v>17257</v>
      </c>
      <c r="AG598" s="40">
        <f t="shared" si="32"/>
        <v>0.99087046394120348</v>
      </c>
      <c r="AI598" s="41">
        <v>32.46</v>
      </c>
      <c r="AL598" s="41">
        <f t="shared" si="30"/>
        <v>560.16221999999993</v>
      </c>
    </row>
    <row r="599" spans="1:38">
      <c r="A599" s="37" t="s">
        <v>66</v>
      </c>
      <c r="B599" s="38">
        <v>43061</v>
      </c>
      <c r="C599" s="38">
        <v>43009</v>
      </c>
      <c r="D599" s="38">
        <v>43100</v>
      </c>
      <c r="E599" s="37" t="s">
        <v>67</v>
      </c>
      <c r="F599" s="37" t="s">
        <v>68</v>
      </c>
      <c r="H599" s="37" t="s">
        <v>73</v>
      </c>
      <c r="L599" s="37" t="s">
        <v>79</v>
      </c>
      <c r="Q599" s="39">
        <v>14556</v>
      </c>
      <c r="T599" s="37">
        <v>4</v>
      </c>
      <c r="U599" s="40">
        <f t="shared" si="31"/>
        <v>2.773540424351685E-4</v>
      </c>
      <c r="AB599" s="37">
        <v>14556</v>
      </c>
      <c r="AF599" s="39">
        <v>14422</v>
      </c>
      <c r="AG599" s="40">
        <f t="shared" si="32"/>
        <v>0.99079417422368787</v>
      </c>
      <c r="AI599" s="41">
        <v>32.46</v>
      </c>
      <c r="AL599" s="41">
        <f t="shared" si="30"/>
        <v>468.13812000000001</v>
      </c>
    </row>
    <row r="600" spans="1:38">
      <c r="A600" s="37" t="s">
        <v>66</v>
      </c>
      <c r="B600" s="38">
        <v>43062</v>
      </c>
      <c r="C600" s="38">
        <v>43009</v>
      </c>
      <c r="D600" s="38">
        <v>43100</v>
      </c>
      <c r="E600" s="37" t="s">
        <v>67</v>
      </c>
      <c r="F600" s="37" t="s">
        <v>68</v>
      </c>
      <c r="H600" s="37" t="s">
        <v>73</v>
      </c>
      <c r="L600" s="37" t="s">
        <v>79</v>
      </c>
      <c r="Q600" s="39">
        <v>16212</v>
      </c>
      <c r="T600" s="37">
        <v>5</v>
      </c>
      <c r="U600" s="40">
        <f t="shared" si="31"/>
        <v>3.1137127911321459E-4</v>
      </c>
      <c r="AB600" s="37">
        <v>16212</v>
      </c>
      <c r="AF600" s="39">
        <v>16058</v>
      </c>
      <c r="AG600" s="40">
        <f t="shared" si="32"/>
        <v>0.99050086355785838</v>
      </c>
      <c r="AI600" s="41">
        <v>32.46</v>
      </c>
      <c r="AL600" s="41">
        <f t="shared" si="30"/>
        <v>521.24267999999995</v>
      </c>
    </row>
    <row r="601" spans="1:38">
      <c r="A601" s="37" t="s">
        <v>66</v>
      </c>
      <c r="B601" s="38">
        <v>43063</v>
      </c>
      <c r="C601" s="38">
        <v>43009</v>
      </c>
      <c r="D601" s="38">
        <v>43100</v>
      </c>
      <c r="E601" s="37" t="s">
        <v>67</v>
      </c>
      <c r="F601" s="37" t="s">
        <v>68</v>
      </c>
      <c r="H601" s="37" t="s">
        <v>73</v>
      </c>
      <c r="L601" s="37" t="s">
        <v>79</v>
      </c>
      <c r="Q601" s="39">
        <v>14975</v>
      </c>
      <c r="T601" s="37">
        <v>8</v>
      </c>
      <c r="U601" s="40">
        <f t="shared" si="31"/>
        <v>5.4734537493158185E-4</v>
      </c>
      <c r="AB601" s="37">
        <v>14975</v>
      </c>
      <c r="AF601" s="39">
        <v>14616</v>
      </c>
      <c r="AG601" s="40">
        <f t="shared" si="32"/>
        <v>0.97602671118530882</v>
      </c>
      <c r="AI601" s="41">
        <v>32.46</v>
      </c>
      <c r="AL601" s="41">
        <f t="shared" si="30"/>
        <v>474.43536</v>
      </c>
    </row>
    <row r="602" spans="1:38">
      <c r="A602" s="37" t="s">
        <v>66</v>
      </c>
      <c r="B602" s="38">
        <v>43064</v>
      </c>
      <c r="C602" s="38">
        <v>43009</v>
      </c>
      <c r="D602" s="38">
        <v>43100</v>
      </c>
      <c r="E602" s="37" t="s">
        <v>67</v>
      </c>
      <c r="F602" s="37" t="s">
        <v>68</v>
      </c>
      <c r="H602" s="37" t="s">
        <v>73</v>
      </c>
      <c r="L602" s="37" t="s">
        <v>79</v>
      </c>
      <c r="Q602" s="39">
        <v>16386</v>
      </c>
      <c r="T602" s="37">
        <v>2</v>
      </c>
      <c r="U602" s="40">
        <f t="shared" si="31"/>
        <v>1.2319822594554638E-4</v>
      </c>
      <c r="AB602" s="37">
        <v>16386</v>
      </c>
      <c r="AF602" s="39">
        <v>16234</v>
      </c>
      <c r="AG602" s="40">
        <f t="shared" si="32"/>
        <v>0.99072378860002441</v>
      </c>
      <c r="AI602" s="41">
        <v>32.46</v>
      </c>
      <c r="AL602" s="41">
        <f t="shared" si="30"/>
        <v>526.95564000000002</v>
      </c>
    </row>
    <row r="603" spans="1:38">
      <c r="A603" s="37" t="s">
        <v>66</v>
      </c>
      <c r="B603" s="38">
        <v>43065</v>
      </c>
      <c r="C603" s="38">
        <v>43009</v>
      </c>
      <c r="D603" s="38">
        <v>43100</v>
      </c>
      <c r="E603" s="37" t="s">
        <v>67</v>
      </c>
      <c r="F603" s="37" t="s">
        <v>68</v>
      </c>
      <c r="H603" s="37" t="s">
        <v>73</v>
      </c>
      <c r="L603" s="37" t="s">
        <v>79</v>
      </c>
      <c r="Q603" s="39">
        <v>15377</v>
      </c>
      <c r="T603" s="37">
        <v>3</v>
      </c>
      <c r="U603" s="40">
        <f t="shared" si="31"/>
        <v>1.9782393669634025E-4</v>
      </c>
      <c r="AB603" s="37">
        <v>15377</v>
      </c>
      <c r="AF603" s="39">
        <v>15165</v>
      </c>
      <c r="AG603" s="40">
        <f t="shared" si="32"/>
        <v>0.98621317552188337</v>
      </c>
      <c r="AI603" s="41">
        <v>32.46</v>
      </c>
      <c r="AL603" s="41">
        <f t="shared" si="30"/>
        <v>492.2559</v>
      </c>
    </row>
    <row r="604" spans="1:38">
      <c r="A604" s="37" t="s">
        <v>66</v>
      </c>
      <c r="B604" s="38">
        <v>43059</v>
      </c>
      <c r="C604" s="38">
        <v>43009</v>
      </c>
      <c r="D604" s="38">
        <v>43100</v>
      </c>
      <c r="E604" s="37" t="s">
        <v>67</v>
      </c>
      <c r="F604" s="37" t="s">
        <v>68</v>
      </c>
      <c r="H604" s="37" t="s">
        <v>71</v>
      </c>
      <c r="L604" s="37" t="s">
        <v>80</v>
      </c>
      <c r="Q604" s="39">
        <v>5160</v>
      </c>
      <c r="T604" s="37">
        <v>5</v>
      </c>
      <c r="U604" s="40">
        <f t="shared" si="31"/>
        <v>9.8096919756719648E-4</v>
      </c>
      <c r="AB604" s="37">
        <v>5160</v>
      </c>
      <c r="AF604" s="39">
        <v>5097</v>
      </c>
      <c r="AG604" s="40">
        <f t="shared" si="32"/>
        <v>0.98779069767441863</v>
      </c>
      <c r="AI604" s="41">
        <v>35.71</v>
      </c>
      <c r="AL604" s="41">
        <f t="shared" si="30"/>
        <v>182.01387</v>
      </c>
    </row>
    <row r="605" spans="1:38">
      <c r="A605" s="37" t="s">
        <v>66</v>
      </c>
      <c r="B605" s="38">
        <v>43060</v>
      </c>
      <c r="C605" s="38">
        <v>43009</v>
      </c>
      <c r="D605" s="38">
        <v>43100</v>
      </c>
      <c r="E605" s="37" t="s">
        <v>67</v>
      </c>
      <c r="F605" s="37" t="s">
        <v>68</v>
      </c>
      <c r="H605" s="37" t="s">
        <v>71</v>
      </c>
      <c r="L605" s="37" t="s">
        <v>80</v>
      </c>
      <c r="Q605" s="39">
        <v>6121</v>
      </c>
      <c r="T605" s="37">
        <v>0</v>
      </c>
      <c r="U605" s="40">
        <f t="shared" si="31"/>
        <v>0</v>
      </c>
      <c r="AB605" s="37">
        <v>6121</v>
      </c>
      <c r="AF605" s="39">
        <v>6037</v>
      </c>
      <c r="AG605" s="40">
        <f t="shared" si="32"/>
        <v>0.98627675216467903</v>
      </c>
      <c r="AI605" s="41">
        <v>35.71</v>
      </c>
      <c r="AL605" s="41">
        <f t="shared" si="30"/>
        <v>215.58127000000002</v>
      </c>
    </row>
    <row r="606" spans="1:38">
      <c r="A606" s="37" t="s">
        <v>66</v>
      </c>
      <c r="B606" s="38">
        <v>43061</v>
      </c>
      <c r="C606" s="38">
        <v>43009</v>
      </c>
      <c r="D606" s="38">
        <v>43100</v>
      </c>
      <c r="E606" s="37" t="s">
        <v>67</v>
      </c>
      <c r="F606" s="37" t="s">
        <v>68</v>
      </c>
      <c r="H606" s="37" t="s">
        <v>71</v>
      </c>
      <c r="L606" s="37" t="s">
        <v>80</v>
      </c>
      <c r="Q606" s="39">
        <v>4248</v>
      </c>
      <c r="T606" s="37">
        <v>1</v>
      </c>
      <c r="U606" s="40">
        <f t="shared" si="31"/>
        <v>2.378686964795433E-4</v>
      </c>
      <c r="AB606" s="37">
        <v>4248</v>
      </c>
      <c r="AF606" s="39">
        <v>4204</v>
      </c>
      <c r="AG606" s="40">
        <f t="shared" si="32"/>
        <v>0.9896421845574388</v>
      </c>
      <c r="AI606" s="41">
        <v>35.71</v>
      </c>
      <c r="AL606" s="41">
        <f t="shared" si="30"/>
        <v>150.12484000000001</v>
      </c>
    </row>
    <row r="607" spans="1:38">
      <c r="A607" s="37" t="s">
        <v>66</v>
      </c>
      <c r="B607" s="38">
        <v>43062</v>
      </c>
      <c r="C607" s="38">
        <v>43009</v>
      </c>
      <c r="D607" s="38">
        <v>43100</v>
      </c>
      <c r="E607" s="37" t="s">
        <v>67</v>
      </c>
      <c r="F607" s="37" t="s">
        <v>68</v>
      </c>
      <c r="H607" s="37" t="s">
        <v>71</v>
      </c>
      <c r="L607" s="37" t="s">
        <v>80</v>
      </c>
      <c r="Q607" s="39">
        <v>9029</v>
      </c>
      <c r="T607" s="37">
        <v>5</v>
      </c>
      <c r="U607" s="40">
        <f t="shared" si="31"/>
        <v>5.6205035971223019E-4</v>
      </c>
      <c r="AB607" s="37">
        <v>9029</v>
      </c>
      <c r="AF607" s="39">
        <v>8896</v>
      </c>
      <c r="AG607" s="40">
        <f t="shared" si="32"/>
        <v>0.98526968656551117</v>
      </c>
      <c r="AI607" s="41">
        <v>35.71</v>
      </c>
      <c r="AL607" s="41">
        <f t="shared" si="30"/>
        <v>317.67616000000004</v>
      </c>
    </row>
    <row r="608" spans="1:38">
      <c r="A608" s="37" t="s">
        <v>66</v>
      </c>
      <c r="B608" s="38">
        <v>43063</v>
      </c>
      <c r="C608" s="38">
        <v>43009</v>
      </c>
      <c r="D608" s="38">
        <v>43100</v>
      </c>
      <c r="E608" s="37" t="s">
        <v>67</v>
      </c>
      <c r="F608" s="37" t="s">
        <v>68</v>
      </c>
      <c r="H608" s="37" t="s">
        <v>71</v>
      </c>
      <c r="L608" s="37" t="s">
        <v>80</v>
      </c>
      <c r="Q608" s="39">
        <v>2356</v>
      </c>
      <c r="T608" s="37">
        <v>1</v>
      </c>
      <c r="U608" s="40">
        <f t="shared" si="31"/>
        <v>4.3122035360068997E-4</v>
      </c>
      <c r="AB608" s="37">
        <v>2356</v>
      </c>
      <c r="AF608" s="39">
        <v>2319</v>
      </c>
      <c r="AG608" s="40">
        <f t="shared" si="32"/>
        <v>0.98429541595925296</v>
      </c>
      <c r="AI608" s="41">
        <v>35.71</v>
      </c>
      <c r="AL608" s="41">
        <f t="shared" si="30"/>
        <v>82.811490000000006</v>
      </c>
    </row>
    <row r="609" spans="1:38">
      <c r="A609" s="37" t="s">
        <v>66</v>
      </c>
      <c r="B609" s="38">
        <v>43064</v>
      </c>
      <c r="C609" s="38">
        <v>43009</v>
      </c>
      <c r="D609" s="38">
        <v>43100</v>
      </c>
      <c r="E609" s="37" t="s">
        <v>67</v>
      </c>
      <c r="F609" s="37" t="s">
        <v>68</v>
      </c>
      <c r="H609" s="37" t="s">
        <v>71</v>
      </c>
      <c r="L609" s="37" t="s">
        <v>80</v>
      </c>
      <c r="Q609" s="39">
        <v>4262</v>
      </c>
      <c r="T609" s="37">
        <v>2</v>
      </c>
      <c r="U609" s="40">
        <f t="shared" si="31"/>
        <v>4.7596382674916705E-4</v>
      </c>
      <c r="AB609" s="37">
        <v>4262</v>
      </c>
      <c r="AF609" s="39">
        <v>4202</v>
      </c>
      <c r="AG609" s="40">
        <f t="shared" si="32"/>
        <v>0.98592210229938992</v>
      </c>
      <c r="AI609" s="41">
        <v>35.71</v>
      </c>
      <c r="AL609" s="41">
        <f t="shared" si="30"/>
        <v>150.05342000000002</v>
      </c>
    </row>
    <row r="610" spans="1:38">
      <c r="A610" s="37" t="s">
        <v>66</v>
      </c>
      <c r="B610" s="38">
        <v>43065</v>
      </c>
      <c r="C610" s="38">
        <v>43009</v>
      </c>
      <c r="D610" s="38">
        <v>43100</v>
      </c>
      <c r="E610" s="37" t="s">
        <v>67</v>
      </c>
      <c r="F610" s="37" t="s">
        <v>68</v>
      </c>
      <c r="H610" s="37" t="s">
        <v>71</v>
      </c>
      <c r="L610" s="37" t="s">
        <v>80</v>
      </c>
      <c r="Q610" s="39">
        <v>4820</v>
      </c>
      <c r="T610" s="37">
        <v>1</v>
      </c>
      <c r="U610" s="40">
        <f t="shared" si="31"/>
        <v>2.0990764063811922E-4</v>
      </c>
      <c r="AB610" s="37">
        <v>4820</v>
      </c>
      <c r="AF610" s="39">
        <v>4764</v>
      </c>
      <c r="AG610" s="40">
        <f t="shared" si="32"/>
        <v>0.98838174273858925</v>
      </c>
      <c r="AI610" s="41">
        <v>35.71</v>
      </c>
      <c r="AL610" s="41">
        <f t="shared" si="30"/>
        <v>170.12244000000001</v>
      </c>
    </row>
    <row r="611" spans="1:38">
      <c r="A611" s="37" t="s">
        <v>66</v>
      </c>
      <c r="B611" s="38">
        <v>43059</v>
      </c>
      <c r="C611" s="38">
        <v>43009</v>
      </c>
      <c r="D611" s="38">
        <v>43100</v>
      </c>
      <c r="E611" s="37" t="s">
        <v>67</v>
      </c>
      <c r="F611" s="37" t="s">
        <v>68</v>
      </c>
      <c r="H611" s="37" t="s">
        <v>72</v>
      </c>
      <c r="L611" s="37" t="s">
        <v>81</v>
      </c>
      <c r="Q611" s="39">
        <v>4922</v>
      </c>
      <c r="T611" s="37">
        <v>0</v>
      </c>
      <c r="U611" s="40">
        <f t="shared" si="31"/>
        <v>0</v>
      </c>
      <c r="AB611" s="37">
        <v>4922</v>
      </c>
      <c r="AF611" s="39">
        <v>4906</v>
      </c>
      <c r="AG611" s="40">
        <f t="shared" si="32"/>
        <v>0.99674928890694836</v>
      </c>
      <c r="AI611" s="41">
        <v>35.71</v>
      </c>
      <c r="AL611" s="41">
        <f t="shared" si="30"/>
        <v>175.19326000000001</v>
      </c>
    </row>
    <row r="612" spans="1:38">
      <c r="A612" s="37" t="s">
        <v>66</v>
      </c>
      <c r="B612" s="38">
        <v>43060</v>
      </c>
      <c r="C612" s="38">
        <v>43009</v>
      </c>
      <c r="D612" s="38">
        <v>43100</v>
      </c>
      <c r="E612" s="37" t="s">
        <v>67</v>
      </c>
      <c r="F612" s="37" t="s">
        <v>68</v>
      </c>
      <c r="H612" s="37" t="s">
        <v>72</v>
      </c>
      <c r="L612" s="37" t="s">
        <v>81</v>
      </c>
      <c r="Q612" s="39">
        <v>5828</v>
      </c>
      <c r="T612" s="37">
        <v>0</v>
      </c>
      <c r="U612" s="40">
        <f t="shared" si="31"/>
        <v>0</v>
      </c>
      <c r="AB612" s="37">
        <v>5828</v>
      </c>
      <c r="AF612" s="39">
        <v>5794</v>
      </c>
      <c r="AG612" s="40">
        <f t="shared" si="32"/>
        <v>0.99416609471516815</v>
      </c>
      <c r="AI612" s="41">
        <v>35.71</v>
      </c>
      <c r="AL612" s="41">
        <f t="shared" ref="AL612:AL623" si="33">AF612*AI612/1000</f>
        <v>206.90374</v>
      </c>
    </row>
    <row r="613" spans="1:38">
      <c r="A613" s="37" t="s">
        <v>66</v>
      </c>
      <c r="B613" s="38">
        <v>43061</v>
      </c>
      <c r="C613" s="38">
        <v>43009</v>
      </c>
      <c r="D613" s="38">
        <v>43100</v>
      </c>
      <c r="E613" s="37" t="s">
        <v>67</v>
      </c>
      <c r="F613" s="37" t="s">
        <v>68</v>
      </c>
      <c r="H613" s="37" t="s">
        <v>72</v>
      </c>
      <c r="L613" s="37" t="s">
        <v>81</v>
      </c>
      <c r="Q613" s="39">
        <v>4071</v>
      </c>
      <c r="T613" s="37">
        <v>1</v>
      </c>
      <c r="U613" s="40">
        <f t="shared" si="31"/>
        <v>2.4770869457517957E-4</v>
      </c>
      <c r="AB613" s="37">
        <v>4071</v>
      </c>
      <c r="AF613" s="39">
        <v>4037</v>
      </c>
      <c r="AG613" s="40">
        <f t="shared" si="32"/>
        <v>0.99164824367477278</v>
      </c>
      <c r="AI613" s="41">
        <v>35.71</v>
      </c>
      <c r="AL613" s="41">
        <f t="shared" si="33"/>
        <v>144.16127</v>
      </c>
    </row>
    <row r="614" spans="1:38">
      <c r="A614" s="37" t="s">
        <v>66</v>
      </c>
      <c r="B614" s="38">
        <v>43062</v>
      </c>
      <c r="C614" s="38">
        <v>43009</v>
      </c>
      <c r="D614" s="38">
        <v>43100</v>
      </c>
      <c r="E614" s="37" t="s">
        <v>67</v>
      </c>
      <c r="F614" s="37" t="s">
        <v>68</v>
      </c>
      <c r="H614" s="37" t="s">
        <v>72</v>
      </c>
      <c r="L614" s="37" t="s">
        <v>81</v>
      </c>
      <c r="Q614" s="39">
        <v>8452</v>
      </c>
      <c r="T614" s="37">
        <v>0</v>
      </c>
      <c r="U614" s="40">
        <f t="shared" si="31"/>
        <v>0</v>
      </c>
      <c r="AB614" s="37">
        <v>8452</v>
      </c>
      <c r="AF614" s="39">
        <v>8401</v>
      </c>
      <c r="AG614" s="40">
        <f t="shared" si="32"/>
        <v>0.99396592522479887</v>
      </c>
      <c r="AI614" s="41">
        <v>35.71</v>
      </c>
      <c r="AL614" s="41">
        <f t="shared" si="33"/>
        <v>299.99970999999999</v>
      </c>
    </row>
    <row r="615" spans="1:38">
      <c r="A615" s="37" t="s">
        <v>66</v>
      </c>
      <c r="B615" s="38">
        <v>43063</v>
      </c>
      <c r="C615" s="38">
        <v>43009</v>
      </c>
      <c r="D615" s="38">
        <v>43100</v>
      </c>
      <c r="E615" s="37" t="s">
        <v>67</v>
      </c>
      <c r="F615" s="37" t="s">
        <v>68</v>
      </c>
      <c r="H615" s="37" t="s">
        <v>72</v>
      </c>
      <c r="L615" s="37" t="s">
        <v>81</v>
      </c>
      <c r="Q615" s="39">
        <v>2188</v>
      </c>
      <c r="T615" s="37">
        <v>0</v>
      </c>
      <c r="U615" s="40">
        <f t="shared" si="31"/>
        <v>0</v>
      </c>
      <c r="AB615" s="37">
        <v>2188</v>
      </c>
      <c r="AF615" s="39">
        <v>2173</v>
      </c>
      <c r="AG615" s="40">
        <f t="shared" si="32"/>
        <v>0.99314442413162707</v>
      </c>
      <c r="AI615" s="41">
        <v>35.71</v>
      </c>
      <c r="AL615" s="41">
        <f t="shared" si="33"/>
        <v>77.597830000000002</v>
      </c>
    </row>
    <row r="616" spans="1:38">
      <c r="A616" s="37" t="s">
        <v>66</v>
      </c>
      <c r="B616" s="38">
        <v>43064</v>
      </c>
      <c r="C616" s="38">
        <v>43009</v>
      </c>
      <c r="D616" s="38">
        <v>43100</v>
      </c>
      <c r="E616" s="37" t="s">
        <v>67</v>
      </c>
      <c r="F616" s="37" t="s">
        <v>68</v>
      </c>
      <c r="H616" s="37" t="s">
        <v>72</v>
      </c>
      <c r="L616" s="37" t="s">
        <v>81</v>
      </c>
      <c r="Q616" s="39">
        <v>3972</v>
      </c>
      <c r="T616" s="37">
        <v>0</v>
      </c>
      <c r="U616" s="40">
        <f t="shared" si="31"/>
        <v>0</v>
      </c>
      <c r="AB616" s="37">
        <v>3972</v>
      </c>
      <c r="AF616" s="39">
        <v>3948</v>
      </c>
      <c r="AG616" s="40">
        <f t="shared" si="32"/>
        <v>0.9939577039274925</v>
      </c>
      <c r="AI616" s="41">
        <v>35.71</v>
      </c>
      <c r="AL616" s="41">
        <f t="shared" si="33"/>
        <v>140.98308000000003</v>
      </c>
    </row>
    <row r="617" spans="1:38">
      <c r="A617" s="37" t="s">
        <v>66</v>
      </c>
      <c r="B617" s="38">
        <v>43065</v>
      </c>
      <c r="C617" s="38">
        <v>43009</v>
      </c>
      <c r="D617" s="38">
        <v>43100</v>
      </c>
      <c r="E617" s="37" t="s">
        <v>67</v>
      </c>
      <c r="F617" s="37" t="s">
        <v>68</v>
      </c>
      <c r="H617" s="37" t="s">
        <v>72</v>
      </c>
      <c r="L617" s="37" t="s">
        <v>81</v>
      </c>
      <c r="Q617" s="39">
        <v>4626</v>
      </c>
      <c r="T617" s="37">
        <v>0</v>
      </c>
      <c r="U617" s="40">
        <f t="shared" si="31"/>
        <v>0</v>
      </c>
      <c r="AB617" s="37">
        <v>4626</v>
      </c>
      <c r="AF617" s="39">
        <v>4605</v>
      </c>
      <c r="AG617" s="40">
        <f t="shared" si="32"/>
        <v>0.99546044098573283</v>
      </c>
      <c r="AI617" s="41">
        <v>35.71</v>
      </c>
      <c r="AL617" s="41">
        <f t="shared" si="33"/>
        <v>164.44455000000002</v>
      </c>
    </row>
    <row r="618" spans="1:38">
      <c r="A618" s="37" t="s">
        <v>66</v>
      </c>
      <c r="B618" s="38">
        <v>43059</v>
      </c>
      <c r="C618" s="38">
        <v>43009</v>
      </c>
      <c r="D618" s="38">
        <v>43100</v>
      </c>
      <c r="E618" s="37" t="s">
        <v>67</v>
      </c>
      <c r="F618" s="37" t="s">
        <v>68</v>
      </c>
      <c r="H618" s="37" t="s">
        <v>73</v>
      </c>
      <c r="L618" s="37" t="s">
        <v>82</v>
      </c>
      <c r="Q618" s="39">
        <v>4648</v>
      </c>
      <c r="T618" s="37">
        <v>1</v>
      </c>
      <c r="U618" s="40">
        <f t="shared" si="31"/>
        <v>2.1630975556997622E-4</v>
      </c>
      <c r="AB618" s="37">
        <v>4648</v>
      </c>
      <c r="AF618" s="39">
        <v>4623</v>
      </c>
      <c r="AG618" s="40">
        <f t="shared" si="32"/>
        <v>0.99462134251290879</v>
      </c>
      <c r="AI618" s="41">
        <v>35.71</v>
      </c>
      <c r="AL618" s="41">
        <f t="shared" si="33"/>
        <v>165.08733000000001</v>
      </c>
    </row>
    <row r="619" spans="1:38">
      <c r="A619" s="37" t="s">
        <v>66</v>
      </c>
      <c r="B619" s="38">
        <v>43060</v>
      </c>
      <c r="C619" s="38">
        <v>43009</v>
      </c>
      <c r="D619" s="38">
        <v>43100</v>
      </c>
      <c r="E619" s="37" t="s">
        <v>67</v>
      </c>
      <c r="F619" s="37" t="s">
        <v>68</v>
      </c>
      <c r="H619" s="37" t="s">
        <v>73</v>
      </c>
      <c r="L619" s="37" t="s">
        <v>82</v>
      </c>
      <c r="Q619" s="39">
        <v>5470</v>
      </c>
      <c r="T619" s="37">
        <v>2</v>
      </c>
      <c r="U619" s="40">
        <f t="shared" si="31"/>
        <v>3.6764705882352941E-4</v>
      </c>
      <c r="AB619" s="37">
        <v>5470</v>
      </c>
      <c r="AF619" s="39">
        <v>5440</v>
      </c>
      <c r="AG619" s="40">
        <f t="shared" si="32"/>
        <v>0.99451553930530168</v>
      </c>
      <c r="AI619" s="41">
        <v>35.71</v>
      </c>
      <c r="AL619" s="41">
        <f t="shared" si="33"/>
        <v>194.26239999999999</v>
      </c>
    </row>
    <row r="620" spans="1:38">
      <c r="A620" s="37" t="s">
        <v>66</v>
      </c>
      <c r="B620" s="38">
        <v>43061</v>
      </c>
      <c r="C620" s="38">
        <v>43009</v>
      </c>
      <c r="D620" s="38">
        <v>43100</v>
      </c>
      <c r="E620" s="37" t="s">
        <v>67</v>
      </c>
      <c r="F620" s="37" t="s">
        <v>68</v>
      </c>
      <c r="H620" s="37" t="s">
        <v>73</v>
      </c>
      <c r="L620" s="37" t="s">
        <v>82</v>
      </c>
      <c r="Q620" s="39">
        <v>3872</v>
      </c>
      <c r="T620" s="37">
        <v>0</v>
      </c>
      <c r="U620" s="40">
        <f t="shared" si="31"/>
        <v>0</v>
      </c>
      <c r="AB620" s="37">
        <v>3872</v>
      </c>
      <c r="AF620" s="39">
        <v>3852</v>
      </c>
      <c r="AG620" s="40">
        <f t="shared" si="32"/>
        <v>0.9948347107438017</v>
      </c>
      <c r="AI620" s="41">
        <v>35.71</v>
      </c>
      <c r="AL620" s="41">
        <f t="shared" si="33"/>
        <v>137.55492000000001</v>
      </c>
    </row>
    <row r="621" spans="1:38">
      <c r="A621" s="37" t="s">
        <v>66</v>
      </c>
      <c r="B621" s="38">
        <v>43062</v>
      </c>
      <c r="C621" s="38">
        <v>43009</v>
      </c>
      <c r="D621" s="38">
        <v>43100</v>
      </c>
      <c r="E621" s="37" t="s">
        <v>67</v>
      </c>
      <c r="F621" s="37" t="s">
        <v>68</v>
      </c>
      <c r="H621" s="37" t="s">
        <v>73</v>
      </c>
      <c r="L621" s="37" t="s">
        <v>82</v>
      </c>
      <c r="Q621" s="39">
        <v>8097</v>
      </c>
      <c r="T621" s="37">
        <v>1</v>
      </c>
      <c r="U621" s="40">
        <f t="shared" si="31"/>
        <v>1.240079365079365E-4</v>
      </c>
      <c r="AB621" s="37">
        <v>8097</v>
      </c>
      <c r="AF621" s="39">
        <v>8064</v>
      </c>
      <c r="AG621" s="40">
        <f t="shared" si="32"/>
        <v>0.9959244164505372</v>
      </c>
      <c r="AI621" s="41">
        <v>35.71</v>
      </c>
      <c r="AL621" s="41">
        <f t="shared" si="33"/>
        <v>287.96544</v>
      </c>
    </row>
    <row r="622" spans="1:38">
      <c r="A622" s="37" t="s">
        <v>66</v>
      </c>
      <c r="B622" s="38">
        <v>43063</v>
      </c>
      <c r="C622" s="38">
        <v>43009</v>
      </c>
      <c r="D622" s="38">
        <v>43100</v>
      </c>
      <c r="E622" s="37" t="s">
        <v>67</v>
      </c>
      <c r="F622" s="37" t="s">
        <v>68</v>
      </c>
      <c r="H622" s="37" t="s">
        <v>73</v>
      </c>
      <c r="L622" s="37" t="s">
        <v>82</v>
      </c>
      <c r="Q622" s="39">
        <v>2092</v>
      </c>
      <c r="T622" s="37">
        <v>0</v>
      </c>
      <c r="U622" s="40">
        <f t="shared" si="31"/>
        <v>0</v>
      </c>
      <c r="AB622" s="37">
        <v>2092</v>
      </c>
      <c r="AF622" s="39">
        <v>2083</v>
      </c>
      <c r="AG622" s="40">
        <f t="shared" si="32"/>
        <v>0.99569789674952203</v>
      </c>
      <c r="AI622" s="41">
        <v>35.71</v>
      </c>
      <c r="AL622" s="41">
        <f t="shared" si="33"/>
        <v>74.383930000000007</v>
      </c>
    </row>
    <row r="623" spans="1:38">
      <c r="A623" s="37" t="s">
        <v>66</v>
      </c>
      <c r="B623" s="38">
        <v>43064</v>
      </c>
      <c r="C623" s="38">
        <v>43009</v>
      </c>
      <c r="D623" s="38">
        <v>43100</v>
      </c>
      <c r="E623" s="37" t="s">
        <v>67</v>
      </c>
      <c r="F623" s="37" t="s">
        <v>68</v>
      </c>
      <c r="H623" s="37" t="s">
        <v>73</v>
      </c>
      <c r="L623" s="37" t="s">
        <v>82</v>
      </c>
      <c r="Q623" s="39">
        <v>3802</v>
      </c>
      <c r="T623" s="37">
        <v>1</v>
      </c>
      <c r="U623" s="40">
        <f t="shared" si="31"/>
        <v>2.6427061310782242E-4</v>
      </c>
      <c r="AB623" s="37">
        <v>3802</v>
      </c>
      <c r="AF623" s="39">
        <v>3784</v>
      </c>
      <c r="AG623" s="40">
        <f t="shared" si="32"/>
        <v>0.99526564965807474</v>
      </c>
      <c r="AI623" s="41">
        <v>35.71</v>
      </c>
      <c r="AL623" s="41">
        <f t="shared" si="33"/>
        <v>135.12664000000001</v>
      </c>
    </row>
    <row r="624" spans="1:38">
      <c r="A624" s="37" t="s">
        <v>66</v>
      </c>
      <c r="B624" s="38">
        <v>43065</v>
      </c>
      <c r="C624" s="38">
        <v>43009</v>
      </c>
      <c r="D624" s="38">
        <v>43100</v>
      </c>
      <c r="E624" s="37" t="s">
        <v>67</v>
      </c>
      <c r="F624" s="37" t="s">
        <v>68</v>
      </c>
      <c r="H624" s="37" t="s">
        <v>73</v>
      </c>
      <c r="L624" s="37" t="s">
        <v>82</v>
      </c>
      <c r="Q624" s="39">
        <v>4506</v>
      </c>
      <c r="T624" s="37">
        <v>0</v>
      </c>
      <c r="U624" s="40">
        <f t="shared" ref="U624:U687" si="34">T624/AF624</f>
        <v>0</v>
      </c>
      <c r="AB624" s="37">
        <v>4506</v>
      </c>
      <c r="AF624" s="39">
        <v>4487</v>
      </c>
      <c r="AG624" s="40">
        <f t="shared" si="32"/>
        <v>0.99578339991122944</v>
      </c>
      <c r="AI624" s="41">
        <v>35.71</v>
      </c>
      <c r="AL624" s="41">
        <f>AF624*AI624/1000</f>
        <v>160.23076999999998</v>
      </c>
    </row>
    <row r="625" spans="1:38">
      <c r="A625" s="37" t="s">
        <v>66</v>
      </c>
      <c r="B625" s="38">
        <v>43066</v>
      </c>
      <c r="C625" s="38">
        <v>43009</v>
      </c>
      <c r="D625" s="38">
        <v>43100</v>
      </c>
      <c r="E625" s="37" t="s">
        <v>67</v>
      </c>
      <c r="F625" s="37" t="s">
        <v>68</v>
      </c>
      <c r="H625" s="37" t="s">
        <v>69</v>
      </c>
      <c r="L625" s="37" t="s">
        <v>76</v>
      </c>
      <c r="Q625" s="39">
        <v>12975</v>
      </c>
      <c r="T625" s="37">
        <v>12</v>
      </c>
      <c r="U625" s="40">
        <f t="shared" si="34"/>
        <v>9.3771977807298587E-4</v>
      </c>
      <c r="AB625" s="37">
        <v>12975</v>
      </c>
      <c r="AF625" s="39">
        <v>12797</v>
      </c>
      <c r="AG625" s="40">
        <f t="shared" si="32"/>
        <v>0.98628131021194609</v>
      </c>
      <c r="AI625" s="41">
        <v>27.05</v>
      </c>
      <c r="AL625" s="41">
        <f t="shared" ref="AL625:AL688" si="35">AF625*AI625/1000</f>
        <v>346.15885000000003</v>
      </c>
    </row>
    <row r="626" spans="1:38">
      <c r="A626" s="37" t="s">
        <v>66</v>
      </c>
      <c r="B626" s="38">
        <v>43067</v>
      </c>
      <c r="C626" s="38">
        <v>43009</v>
      </c>
      <c r="D626" s="38">
        <v>43100</v>
      </c>
      <c r="E626" s="37" t="s">
        <v>67</v>
      </c>
      <c r="F626" s="37" t="s">
        <v>68</v>
      </c>
      <c r="H626" s="37" t="s">
        <v>69</v>
      </c>
      <c r="L626" s="37" t="s">
        <v>76</v>
      </c>
      <c r="Q626" s="39">
        <v>16643</v>
      </c>
      <c r="T626" s="37">
        <v>12</v>
      </c>
      <c r="U626" s="40">
        <f t="shared" si="34"/>
        <v>7.3497886935750597E-4</v>
      </c>
      <c r="AB626" s="37">
        <v>16643</v>
      </c>
      <c r="AF626" s="39">
        <v>16327</v>
      </c>
      <c r="AG626" s="40">
        <f t="shared" si="32"/>
        <v>0.9810130385146909</v>
      </c>
      <c r="AI626" s="41">
        <v>27.05</v>
      </c>
      <c r="AL626" s="41">
        <f t="shared" si="35"/>
        <v>441.64535000000001</v>
      </c>
    </row>
    <row r="627" spans="1:38">
      <c r="A627" s="37" t="s">
        <v>66</v>
      </c>
      <c r="B627" s="38">
        <v>43068</v>
      </c>
      <c r="C627" s="38">
        <v>43009</v>
      </c>
      <c r="D627" s="38">
        <v>43100</v>
      </c>
      <c r="E627" s="37" t="s">
        <v>67</v>
      </c>
      <c r="F627" s="37" t="s">
        <v>68</v>
      </c>
      <c r="H627" s="37" t="s">
        <v>69</v>
      </c>
      <c r="L627" s="37" t="s">
        <v>76</v>
      </c>
      <c r="Q627" s="39">
        <v>7863</v>
      </c>
      <c r="T627" s="37">
        <v>5</v>
      </c>
      <c r="U627" s="40">
        <f t="shared" si="34"/>
        <v>6.4582795143373808E-4</v>
      </c>
      <c r="AB627" s="37">
        <v>7863</v>
      </c>
      <c r="AF627" s="39">
        <v>7742</v>
      </c>
      <c r="AG627" s="40">
        <f t="shared" si="32"/>
        <v>0.98461147144855654</v>
      </c>
      <c r="AI627" s="41">
        <v>27.05</v>
      </c>
      <c r="AL627" s="41">
        <f t="shared" si="35"/>
        <v>209.4211</v>
      </c>
    </row>
    <row r="628" spans="1:38">
      <c r="A628" s="37" t="s">
        <v>66</v>
      </c>
      <c r="B628" s="38">
        <v>43069</v>
      </c>
      <c r="C628" s="38">
        <v>43009</v>
      </c>
      <c r="D628" s="38">
        <v>43100</v>
      </c>
      <c r="E628" s="37" t="s">
        <v>67</v>
      </c>
      <c r="F628" s="37" t="s">
        <v>68</v>
      </c>
      <c r="H628" s="37" t="s">
        <v>69</v>
      </c>
      <c r="L628" s="37" t="s">
        <v>76</v>
      </c>
      <c r="Q628" s="39">
        <v>8963</v>
      </c>
      <c r="T628" s="37">
        <v>9</v>
      </c>
      <c r="U628" s="40">
        <f t="shared" si="34"/>
        <v>1.0213345438039039E-3</v>
      </c>
      <c r="AB628" s="37">
        <v>8963</v>
      </c>
      <c r="AF628" s="39">
        <v>8812</v>
      </c>
      <c r="AG628" s="40">
        <f t="shared" si="32"/>
        <v>0.9831529621778422</v>
      </c>
      <c r="AI628" s="41">
        <v>27.05</v>
      </c>
      <c r="AL628" s="41">
        <f t="shared" si="35"/>
        <v>238.3646</v>
      </c>
    </row>
    <row r="629" spans="1:38">
      <c r="A629" s="37" t="s">
        <v>66</v>
      </c>
      <c r="B629" s="38">
        <v>43070</v>
      </c>
      <c r="C629" s="38">
        <v>43009</v>
      </c>
      <c r="D629" s="38">
        <v>43100</v>
      </c>
      <c r="E629" s="37" t="s">
        <v>67</v>
      </c>
      <c r="F629" s="37" t="s">
        <v>68</v>
      </c>
      <c r="H629" s="37" t="s">
        <v>69</v>
      </c>
      <c r="L629" s="37" t="s">
        <v>76</v>
      </c>
      <c r="Q629" s="39">
        <v>11085</v>
      </c>
      <c r="T629" s="37">
        <v>10</v>
      </c>
      <c r="U629" s="40">
        <f t="shared" si="34"/>
        <v>9.1499679751120872E-4</v>
      </c>
      <c r="AB629" s="37">
        <v>11085</v>
      </c>
      <c r="AF629" s="39">
        <v>10929</v>
      </c>
      <c r="AG629" s="40">
        <f t="shared" si="32"/>
        <v>0.98592692828146145</v>
      </c>
      <c r="AI629" s="41">
        <v>27.05</v>
      </c>
      <c r="AL629" s="41">
        <f t="shared" si="35"/>
        <v>295.62945000000002</v>
      </c>
    </row>
    <row r="630" spans="1:38">
      <c r="A630" s="37" t="s">
        <v>66</v>
      </c>
      <c r="B630" s="38">
        <v>43071</v>
      </c>
      <c r="C630" s="38">
        <v>43009</v>
      </c>
      <c r="D630" s="38">
        <v>43100</v>
      </c>
      <c r="E630" s="37" t="s">
        <v>67</v>
      </c>
      <c r="F630" s="37" t="s">
        <v>68</v>
      </c>
      <c r="H630" s="37" t="s">
        <v>69</v>
      </c>
      <c r="L630" s="37" t="s">
        <v>76</v>
      </c>
      <c r="Q630" s="39">
        <v>14597</v>
      </c>
      <c r="T630" s="37">
        <v>10</v>
      </c>
      <c r="U630" s="40">
        <f t="shared" si="34"/>
        <v>6.9594265432528358E-4</v>
      </c>
      <c r="AB630" s="37">
        <v>14597</v>
      </c>
      <c r="AF630" s="39">
        <v>14369</v>
      </c>
      <c r="AG630" s="40">
        <f t="shared" si="32"/>
        <v>0.98438035212714936</v>
      </c>
      <c r="AI630" s="41">
        <v>27.05</v>
      </c>
      <c r="AL630" s="41">
        <f t="shared" si="35"/>
        <v>388.68144999999998</v>
      </c>
    </row>
    <row r="631" spans="1:38">
      <c r="A631" s="37" t="s">
        <v>66</v>
      </c>
      <c r="B631" s="38">
        <v>43072</v>
      </c>
      <c r="C631" s="38">
        <v>43009</v>
      </c>
      <c r="D631" s="38">
        <v>43100</v>
      </c>
      <c r="E631" s="37" t="s">
        <v>67</v>
      </c>
      <c r="F631" s="37" t="s">
        <v>68</v>
      </c>
      <c r="H631" s="37" t="s">
        <v>69</v>
      </c>
      <c r="L631" s="37" t="s">
        <v>76</v>
      </c>
      <c r="Q631" s="39">
        <v>16540</v>
      </c>
      <c r="T631" s="37">
        <v>7</v>
      </c>
      <c r="U631" s="40">
        <f t="shared" si="34"/>
        <v>4.2802983979454566E-4</v>
      </c>
      <c r="AB631" s="37">
        <v>16540</v>
      </c>
      <c r="AF631" s="39">
        <v>16354</v>
      </c>
      <c r="AG631" s="40">
        <f t="shared" si="32"/>
        <v>0.98875453446191053</v>
      </c>
      <c r="AI631" s="41">
        <v>27.05</v>
      </c>
      <c r="AL631" s="41">
        <f t="shared" si="35"/>
        <v>442.37569999999999</v>
      </c>
    </row>
    <row r="632" spans="1:38">
      <c r="A632" s="37" t="s">
        <v>66</v>
      </c>
      <c r="B632" s="38">
        <v>43066</v>
      </c>
      <c r="C632" s="38">
        <v>43009</v>
      </c>
      <c r="D632" s="38">
        <v>43100</v>
      </c>
      <c r="E632" s="37" t="s">
        <v>67</v>
      </c>
      <c r="F632" s="37" t="s">
        <v>68</v>
      </c>
      <c r="H632" s="37" t="s">
        <v>70</v>
      </c>
      <c r="L632" s="37" t="s">
        <v>76</v>
      </c>
      <c r="Q632" s="39">
        <v>16486</v>
      </c>
      <c r="T632" s="37">
        <v>10</v>
      </c>
      <c r="U632" s="40">
        <f t="shared" si="34"/>
        <v>6.1319597743438807E-4</v>
      </c>
      <c r="AB632" s="37">
        <v>16486</v>
      </c>
      <c r="AF632" s="39">
        <v>16308</v>
      </c>
      <c r="AG632" s="40">
        <f t="shared" si="32"/>
        <v>0.98920296008734687</v>
      </c>
      <c r="AI632" s="41">
        <v>27.05</v>
      </c>
      <c r="AL632" s="41">
        <f t="shared" si="35"/>
        <v>441.13140000000004</v>
      </c>
    </row>
    <row r="633" spans="1:38">
      <c r="A633" s="37" t="s">
        <v>66</v>
      </c>
      <c r="B633" s="38">
        <v>43067</v>
      </c>
      <c r="C633" s="38">
        <v>43009</v>
      </c>
      <c r="D633" s="38">
        <v>43100</v>
      </c>
      <c r="E633" s="37" t="s">
        <v>67</v>
      </c>
      <c r="F633" s="37" t="s">
        <v>68</v>
      </c>
      <c r="H633" s="37" t="s">
        <v>70</v>
      </c>
      <c r="L633" s="37" t="s">
        <v>76</v>
      </c>
      <c r="Q633" s="39">
        <v>19705</v>
      </c>
      <c r="T633" s="37">
        <v>6</v>
      </c>
      <c r="U633" s="40">
        <f t="shared" si="34"/>
        <v>3.0859435272334514E-4</v>
      </c>
      <c r="AB633" s="37">
        <v>19705</v>
      </c>
      <c r="AF633" s="39">
        <v>19443</v>
      </c>
      <c r="AG633" s="40">
        <f t="shared" si="32"/>
        <v>0.9867038822633849</v>
      </c>
      <c r="AI633" s="41">
        <v>27.05</v>
      </c>
      <c r="AL633" s="41">
        <f t="shared" si="35"/>
        <v>525.93315000000007</v>
      </c>
    </row>
    <row r="634" spans="1:38">
      <c r="A634" s="37" t="s">
        <v>66</v>
      </c>
      <c r="B634" s="38">
        <v>43068</v>
      </c>
      <c r="C634" s="38">
        <v>43009</v>
      </c>
      <c r="D634" s="38">
        <v>43100</v>
      </c>
      <c r="E634" s="37" t="s">
        <v>67</v>
      </c>
      <c r="F634" s="37" t="s">
        <v>68</v>
      </c>
      <c r="H634" s="37" t="s">
        <v>70</v>
      </c>
      <c r="L634" s="37" t="s">
        <v>76</v>
      </c>
      <c r="Q634" s="39">
        <v>8793</v>
      </c>
      <c r="T634" s="37">
        <v>4</v>
      </c>
      <c r="U634" s="40">
        <f t="shared" si="34"/>
        <v>4.6051116739580933E-4</v>
      </c>
      <c r="AB634" s="37">
        <v>8793</v>
      </c>
      <c r="AF634" s="39">
        <v>8686</v>
      </c>
      <c r="AG634" s="40">
        <f t="shared" si="32"/>
        <v>0.9878312293870124</v>
      </c>
      <c r="AI634" s="41">
        <v>27.05</v>
      </c>
      <c r="AL634" s="41">
        <f t="shared" si="35"/>
        <v>234.95630000000003</v>
      </c>
    </row>
    <row r="635" spans="1:38">
      <c r="A635" s="37" t="s">
        <v>66</v>
      </c>
      <c r="B635" s="38">
        <v>43069</v>
      </c>
      <c r="C635" s="38">
        <v>43009</v>
      </c>
      <c r="D635" s="38">
        <v>43100</v>
      </c>
      <c r="E635" s="37" t="s">
        <v>67</v>
      </c>
      <c r="F635" s="37" t="s">
        <v>68</v>
      </c>
      <c r="H635" s="37" t="s">
        <v>70</v>
      </c>
      <c r="L635" s="37" t="s">
        <v>76</v>
      </c>
      <c r="Q635" s="39">
        <v>11308</v>
      </c>
      <c r="T635" s="37">
        <v>4</v>
      </c>
      <c r="U635" s="40">
        <f t="shared" si="34"/>
        <v>3.5826242722794446E-4</v>
      </c>
      <c r="AB635" s="37">
        <v>11308</v>
      </c>
      <c r="AF635" s="39">
        <v>11165</v>
      </c>
      <c r="AG635" s="40">
        <f t="shared" si="32"/>
        <v>0.98735408560311289</v>
      </c>
      <c r="AI635" s="41">
        <v>27.05</v>
      </c>
      <c r="AL635" s="41">
        <f t="shared" si="35"/>
        <v>302.01325000000003</v>
      </c>
    </row>
    <row r="636" spans="1:38">
      <c r="A636" s="37" t="s">
        <v>66</v>
      </c>
      <c r="B636" s="38">
        <v>43070</v>
      </c>
      <c r="C636" s="38">
        <v>43009</v>
      </c>
      <c r="D636" s="38">
        <v>43100</v>
      </c>
      <c r="E636" s="37" t="s">
        <v>67</v>
      </c>
      <c r="F636" s="37" t="s">
        <v>68</v>
      </c>
      <c r="H636" s="37" t="s">
        <v>70</v>
      </c>
      <c r="L636" s="37" t="s">
        <v>76</v>
      </c>
      <c r="Q636" s="39">
        <v>13605</v>
      </c>
      <c r="T636" s="37">
        <v>6</v>
      </c>
      <c r="U636" s="40">
        <f t="shared" si="34"/>
        <v>4.4716053063049635E-4</v>
      </c>
      <c r="AB636" s="37">
        <v>13605</v>
      </c>
      <c r="AF636" s="39">
        <v>13418</v>
      </c>
      <c r="AG636" s="40">
        <f t="shared" si="32"/>
        <v>0.98625505328923191</v>
      </c>
      <c r="AI636" s="41">
        <v>27.05</v>
      </c>
      <c r="AL636" s="41">
        <f t="shared" si="35"/>
        <v>362.95690000000002</v>
      </c>
    </row>
    <row r="637" spans="1:38">
      <c r="A637" s="37" t="s">
        <v>66</v>
      </c>
      <c r="B637" s="38">
        <v>43071</v>
      </c>
      <c r="C637" s="38">
        <v>43009</v>
      </c>
      <c r="D637" s="38">
        <v>43100</v>
      </c>
      <c r="E637" s="37" t="s">
        <v>67</v>
      </c>
      <c r="F637" s="37" t="s">
        <v>68</v>
      </c>
      <c r="H637" s="37" t="s">
        <v>70</v>
      </c>
      <c r="L637" s="37" t="s">
        <v>76</v>
      </c>
      <c r="Q637" s="39">
        <v>16764</v>
      </c>
      <c r="T637" s="37">
        <v>17</v>
      </c>
      <c r="U637" s="40">
        <f t="shared" si="34"/>
        <v>1.0260743602124578E-3</v>
      </c>
      <c r="AB637" s="37">
        <v>16764</v>
      </c>
      <c r="AF637" s="39">
        <v>16568</v>
      </c>
      <c r="AG637" s="40">
        <f t="shared" si="32"/>
        <v>0.9883082796468623</v>
      </c>
      <c r="AI637" s="41">
        <v>27.05</v>
      </c>
      <c r="AL637" s="41">
        <f t="shared" si="35"/>
        <v>448.1644</v>
      </c>
    </row>
    <row r="638" spans="1:38">
      <c r="A638" s="37" t="s">
        <v>66</v>
      </c>
      <c r="B638" s="38">
        <v>43072</v>
      </c>
      <c r="C638" s="38">
        <v>43009</v>
      </c>
      <c r="D638" s="38">
        <v>43100</v>
      </c>
      <c r="E638" s="37" t="s">
        <v>67</v>
      </c>
      <c r="F638" s="37" t="s">
        <v>68</v>
      </c>
      <c r="H638" s="37" t="s">
        <v>70</v>
      </c>
      <c r="L638" s="37" t="s">
        <v>76</v>
      </c>
      <c r="Q638" s="39">
        <v>19434</v>
      </c>
      <c r="T638" s="37">
        <v>13</v>
      </c>
      <c r="U638" s="40">
        <f t="shared" si="34"/>
        <v>6.7497403946002081E-4</v>
      </c>
      <c r="AB638" s="37">
        <v>19434</v>
      </c>
      <c r="AF638" s="39">
        <v>19260</v>
      </c>
      <c r="AG638" s="40">
        <f t="shared" si="32"/>
        <v>0.99104661932695282</v>
      </c>
      <c r="AI638" s="41">
        <v>27.05</v>
      </c>
      <c r="AL638" s="41">
        <f t="shared" si="35"/>
        <v>520.98299999999995</v>
      </c>
    </row>
    <row r="639" spans="1:38">
      <c r="A639" s="37" t="s">
        <v>66</v>
      </c>
      <c r="B639" s="38">
        <v>43066</v>
      </c>
      <c r="C639" s="38">
        <v>43009</v>
      </c>
      <c r="D639" s="38">
        <v>43100</v>
      </c>
      <c r="E639" s="37" t="s">
        <v>67</v>
      </c>
      <c r="F639" s="37" t="s">
        <v>68</v>
      </c>
      <c r="H639" s="37" t="s">
        <v>71</v>
      </c>
      <c r="L639" s="37" t="s">
        <v>77</v>
      </c>
      <c r="Q639" s="39">
        <v>16872</v>
      </c>
      <c r="T639" s="37">
        <v>26</v>
      </c>
      <c r="U639" s="40">
        <f t="shared" si="34"/>
        <v>1.5755665979881226E-3</v>
      </c>
      <c r="AB639" s="37">
        <v>16872</v>
      </c>
      <c r="AF639" s="39">
        <v>16502</v>
      </c>
      <c r="AG639" s="40">
        <f t="shared" si="32"/>
        <v>0.97807017543859653</v>
      </c>
      <c r="AI639" s="41">
        <v>32.46</v>
      </c>
      <c r="AL639" s="41">
        <f t="shared" si="35"/>
        <v>535.65492000000006</v>
      </c>
    </row>
    <row r="640" spans="1:38">
      <c r="A640" s="37" t="s">
        <v>66</v>
      </c>
      <c r="B640" s="38">
        <v>43067</v>
      </c>
      <c r="C640" s="38">
        <v>43009</v>
      </c>
      <c r="D640" s="38">
        <v>43100</v>
      </c>
      <c r="E640" s="37" t="s">
        <v>67</v>
      </c>
      <c r="F640" s="37" t="s">
        <v>68</v>
      </c>
      <c r="H640" s="37" t="s">
        <v>71</v>
      </c>
      <c r="L640" s="37" t="s">
        <v>77</v>
      </c>
      <c r="Q640" s="39">
        <v>18579</v>
      </c>
      <c r="T640" s="37">
        <v>20</v>
      </c>
      <c r="U640" s="40">
        <f t="shared" si="34"/>
        <v>1.0938525486764385E-3</v>
      </c>
      <c r="AB640" s="37">
        <v>18579</v>
      </c>
      <c r="AF640" s="39">
        <v>18284</v>
      </c>
      <c r="AG640" s="40">
        <f t="shared" si="32"/>
        <v>0.98412185801173369</v>
      </c>
      <c r="AI640" s="41">
        <v>32.46</v>
      </c>
      <c r="AL640" s="41">
        <f t="shared" si="35"/>
        <v>593.49864000000002</v>
      </c>
    </row>
    <row r="641" spans="1:38">
      <c r="A641" s="37" t="s">
        <v>66</v>
      </c>
      <c r="B641" s="38">
        <v>43068</v>
      </c>
      <c r="C641" s="38">
        <v>43009</v>
      </c>
      <c r="D641" s="38">
        <v>43100</v>
      </c>
      <c r="E641" s="37" t="s">
        <v>67</v>
      </c>
      <c r="F641" s="37" t="s">
        <v>68</v>
      </c>
      <c r="H641" s="37" t="s">
        <v>71</v>
      </c>
      <c r="L641" s="37" t="s">
        <v>77</v>
      </c>
      <c r="Q641" s="39">
        <v>18757</v>
      </c>
      <c r="T641" s="37">
        <v>17</v>
      </c>
      <c r="U641" s="40">
        <f t="shared" si="34"/>
        <v>9.1991341991341997E-4</v>
      </c>
      <c r="AB641" s="37">
        <v>18757</v>
      </c>
      <c r="AF641" s="39">
        <v>18480</v>
      </c>
      <c r="AG641" s="40">
        <f t="shared" si="32"/>
        <v>0.98523217998613855</v>
      </c>
      <c r="AI641" s="41">
        <v>32.46</v>
      </c>
      <c r="AL641" s="41">
        <f t="shared" si="35"/>
        <v>599.86080000000004</v>
      </c>
    </row>
    <row r="642" spans="1:38">
      <c r="A642" s="37" t="s">
        <v>66</v>
      </c>
      <c r="B642" s="38">
        <v>43069</v>
      </c>
      <c r="C642" s="38">
        <v>43009</v>
      </c>
      <c r="D642" s="38">
        <v>43100</v>
      </c>
      <c r="E642" s="37" t="s">
        <v>67</v>
      </c>
      <c r="F642" s="37" t="s">
        <v>68</v>
      </c>
      <c r="H642" s="37" t="s">
        <v>71</v>
      </c>
      <c r="L642" s="37" t="s">
        <v>77</v>
      </c>
      <c r="Q642" s="39">
        <v>18695</v>
      </c>
      <c r="T642" s="37">
        <v>25</v>
      </c>
      <c r="U642" s="40">
        <f t="shared" si="34"/>
        <v>1.3611368214732945E-3</v>
      </c>
      <c r="AB642" s="37">
        <v>18695</v>
      </c>
      <c r="AF642" s="39">
        <v>18367</v>
      </c>
      <c r="AG642" s="40">
        <f t="shared" si="32"/>
        <v>0.98245520192564861</v>
      </c>
      <c r="AI642" s="41">
        <v>32.46</v>
      </c>
      <c r="AL642" s="41">
        <f t="shared" si="35"/>
        <v>596.1928200000001</v>
      </c>
    </row>
    <row r="643" spans="1:38">
      <c r="A643" s="37" t="s">
        <v>66</v>
      </c>
      <c r="B643" s="38">
        <v>43070</v>
      </c>
      <c r="C643" s="38">
        <v>43009</v>
      </c>
      <c r="D643" s="38">
        <v>43100</v>
      </c>
      <c r="E643" s="37" t="s">
        <v>67</v>
      </c>
      <c r="F643" s="37" t="s">
        <v>68</v>
      </c>
      <c r="H643" s="37" t="s">
        <v>71</v>
      </c>
      <c r="L643" s="37" t="s">
        <v>77</v>
      </c>
      <c r="Q643" s="39">
        <v>18623</v>
      </c>
      <c r="T643" s="37">
        <v>17</v>
      </c>
      <c r="U643" s="40">
        <f t="shared" si="34"/>
        <v>9.2764378478664194E-4</v>
      </c>
      <c r="AB643" s="37">
        <v>18623</v>
      </c>
      <c r="AF643" s="39">
        <v>18326</v>
      </c>
      <c r="AG643" s="40">
        <f t="shared" si="32"/>
        <v>0.98405197873597161</v>
      </c>
      <c r="AI643" s="41">
        <v>32.46</v>
      </c>
      <c r="AL643" s="41">
        <f t="shared" si="35"/>
        <v>594.86195999999995</v>
      </c>
    </row>
    <row r="644" spans="1:38">
      <c r="A644" s="37" t="s">
        <v>66</v>
      </c>
      <c r="B644" s="38">
        <v>43071</v>
      </c>
      <c r="C644" s="38">
        <v>43009</v>
      </c>
      <c r="D644" s="38">
        <v>43100</v>
      </c>
      <c r="E644" s="37" t="s">
        <v>67</v>
      </c>
      <c r="F644" s="37" t="s">
        <v>68</v>
      </c>
      <c r="H644" s="37" t="s">
        <v>71</v>
      </c>
      <c r="L644" s="37" t="s">
        <v>77</v>
      </c>
      <c r="Q644" s="39">
        <v>18567</v>
      </c>
      <c r="T644" s="37">
        <v>23</v>
      </c>
      <c r="U644" s="40">
        <f t="shared" si="34"/>
        <v>1.2590321874315744E-3</v>
      </c>
      <c r="AB644" s="37">
        <v>18567</v>
      </c>
      <c r="AF644" s="39">
        <v>18268</v>
      </c>
      <c r="AG644" s="40">
        <f t="shared" si="32"/>
        <v>0.98389615985350354</v>
      </c>
      <c r="AI644" s="41">
        <v>32.46</v>
      </c>
      <c r="AL644" s="41">
        <f t="shared" si="35"/>
        <v>592.97928000000002</v>
      </c>
    </row>
    <row r="645" spans="1:38">
      <c r="A645" s="37" t="s">
        <v>66</v>
      </c>
      <c r="B645" s="38">
        <v>43072</v>
      </c>
      <c r="C645" s="38">
        <v>43009</v>
      </c>
      <c r="D645" s="38">
        <v>43100</v>
      </c>
      <c r="E645" s="37" t="s">
        <v>67</v>
      </c>
      <c r="F645" s="37" t="s">
        <v>68</v>
      </c>
      <c r="H645" s="37" t="s">
        <v>71</v>
      </c>
      <c r="L645" s="37" t="s">
        <v>77</v>
      </c>
      <c r="Q645" s="39">
        <v>18933</v>
      </c>
      <c r="T645" s="37">
        <v>18</v>
      </c>
      <c r="U645" s="40">
        <f t="shared" si="34"/>
        <v>9.6344270192153295E-4</v>
      </c>
      <c r="AB645" s="37">
        <v>18933</v>
      </c>
      <c r="AF645" s="39">
        <v>18683</v>
      </c>
      <c r="AG645" s="40">
        <f t="shared" si="32"/>
        <v>0.98679554217503829</v>
      </c>
      <c r="AI645" s="41">
        <v>32.46</v>
      </c>
      <c r="AL645" s="41">
        <f t="shared" si="35"/>
        <v>606.45018000000005</v>
      </c>
    </row>
    <row r="646" spans="1:38">
      <c r="A646" s="37" t="s">
        <v>66</v>
      </c>
      <c r="B646" s="38">
        <v>43066</v>
      </c>
      <c r="C646" s="38">
        <v>43009</v>
      </c>
      <c r="D646" s="38">
        <v>43100</v>
      </c>
      <c r="E646" s="37" t="s">
        <v>67</v>
      </c>
      <c r="F646" s="37" t="s">
        <v>68</v>
      </c>
      <c r="H646" s="37" t="s">
        <v>72</v>
      </c>
      <c r="L646" s="37" t="s">
        <v>78</v>
      </c>
      <c r="Q646" s="39">
        <v>15899</v>
      </c>
      <c r="T646" s="37">
        <v>3</v>
      </c>
      <c r="U646" s="40">
        <f t="shared" si="34"/>
        <v>1.945651468966859E-4</v>
      </c>
      <c r="AB646" s="37">
        <v>15899</v>
      </c>
      <c r="AF646" s="39">
        <v>15419</v>
      </c>
      <c r="AG646" s="40">
        <f t="shared" si="32"/>
        <v>0.96980942197622488</v>
      </c>
      <c r="AI646" s="41">
        <v>32.46</v>
      </c>
      <c r="AL646" s="41">
        <f t="shared" si="35"/>
        <v>500.50074000000001</v>
      </c>
    </row>
    <row r="647" spans="1:38">
      <c r="A647" s="37" t="s">
        <v>66</v>
      </c>
      <c r="B647" s="38">
        <v>43067</v>
      </c>
      <c r="C647" s="38">
        <v>43009</v>
      </c>
      <c r="D647" s="38">
        <v>43100</v>
      </c>
      <c r="E647" s="37" t="s">
        <v>67</v>
      </c>
      <c r="F647" s="37" t="s">
        <v>68</v>
      </c>
      <c r="H647" s="37" t="s">
        <v>72</v>
      </c>
      <c r="L647" s="37" t="s">
        <v>78</v>
      </c>
      <c r="Q647" s="39">
        <v>17702</v>
      </c>
      <c r="T647" s="37">
        <v>8</v>
      </c>
      <c r="U647" s="40">
        <f t="shared" si="34"/>
        <v>4.5571062375391626E-4</v>
      </c>
      <c r="AB647" s="37">
        <v>17702</v>
      </c>
      <c r="AF647" s="39">
        <v>17555</v>
      </c>
      <c r="AG647" s="40">
        <f t="shared" si="32"/>
        <v>0.99169585357586709</v>
      </c>
      <c r="AI647" s="41">
        <v>32.46</v>
      </c>
      <c r="AL647" s="41">
        <f t="shared" si="35"/>
        <v>569.83530000000007</v>
      </c>
    </row>
    <row r="648" spans="1:38">
      <c r="A648" s="37" t="s">
        <v>66</v>
      </c>
      <c r="B648" s="38">
        <v>43068</v>
      </c>
      <c r="C648" s="38">
        <v>43009</v>
      </c>
      <c r="D648" s="38">
        <v>43100</v>
      </c>
      <c r="E648" s="37" t="s">
        <v>67</v>
      </c>
      <c r="F648" s="37" t="s">
        <v>68</v>
      </c>
      <c r="H648" s="37" t="s">
        <v>72</v>
      </c>
      <c r="L648" s="37" t="s">
        <v>78</v>
      </c>
      <c r="Q648" s="39">
        <v>17841</v>
      </c>
      <c r="T648" s="37">
        <v>5</v>
      </c>
      <c r="U648" s="40">
        <f t="shared" si="34"/>
        <v>2.8306159420289856E-4</v>
      </c>
      <c r="AB648" s="37">
        <v>17841</v>
      </c>
      <c r="AF648" s="39">
        <v>17664</v>
      </c>
      <c r="AG648" s="40">
        <f t="shared" si="32"/>
        <v>0.99007903144442577</v>
      </c>
      <c r="AI648" s="41">
        <v>32.46</v>
      </c>
      <c r="AL648" s="41">
        <f t="shared" si="35"/>
        <v>573.37344000000007</v>
      </c>
    </row>
    <row r="649" spans="1:38">
      <c r="A649" s="37" t="s">
        <v>66</v>
      </c>
      <c r="B649" s="38">
        <v>43069</v>
      </c>
      <c r="C649" s="38">
        <v>43009</v>
      </c>
      <c r="D649" s="38">
        <v>43100</v>
      </c>
      <c r="E649" s="37" t="s">
        <v>67</v>
      </c>
      <c r="F649" s="37" t="s">
        <v>68</v>
      </c>
      <c r="H649" s="37" t="s">
        <v>72</v>
      </c>
      <c r="L649" s="37" t="s">
        <v>78</v>
      </c>
      <c r="Q649" s="39">
        <v>17782</v>
      </c>
      <c r="T649" s="37">
        <v>8</v>
      </c>
      <c r="U649" s="40">
        <f t="shared" si="34"/>
        <v>4.5462294709325453E-4</v>
      </c>
      <c r="AB649" s="37">
        <v>17782</v>
      </c>
      <c r="AF649" s="39">
        <v>17597</v>
      </c>
      <c r="AG649" s="40">
        <f t="shared" si="32"/>
        <v>0.98959622089753685</v>
      </c>
      <c r="AI649" s="41">
        <v>32.46</v>
      </c>
      <c r="AL649" s="41">
        <f t="shared" si="35"/>
        <v>571.19862000000001</v>
      </c>
    </row>
    <row r="650" spans="1:38">
      <c r="A650" s="37" t="s">
        <v>66</v>
      </c>
      <c r="B650" s="38">
        <v>43070</v>
      </c>
      <c r="C650" s="38">
        <v>43009</v>
      </c>
      <c r="D650" s="38">
        <v>43100</v>
      </c>
      <c r="E650" s="37" t="s">
        <v>67</v>
      </c>
      <c r="F650" s="37" t="s">
        <v>68</v>
      </c>
      <c r="H650" s="37" t="s">
        <v>72</v>
      </c>
      <c r="L650" s="37" t="s">
        <v>78</v>
      </c>
      <c r="Q650" s="39">
        <v>17552</v>
      </c>
      <c r="T650" s="37">
        <v>12</v>
      </c>
      <c r="U650" s="40">
        <f t="shared" si="34"/>
        <v>6.9132388524023505E-4</v>
      </c>
      <c r="AB650" s="37">
        <v>17552</v>
      </c>
      <c r="AF650" s="39">
        <v>17358</v>
      </c>
      <c r="AG650" s="40">
        <f t="shared" ref="AG650:AG680" si="36">AF650/Q650</f>
        <v>0.988947128532361</v>
      </c>
      <c r="AI650" s="41">
        <v>32.46</v>
      </c>
      <c r="AL650" s="41">
        <f t="shared" si="35"/>
        <v>563.44068000000004</v>
      </c>
    </row>
    <row r="651" spans="1:38">
      <c r="A651" s="37" t="s">
        <v>66</v>
      </c>
      <c r="B651" s="38">
        <v>43071</v>
      </c>
      <c r="C651" s="38">
        <v>43009</v>
      </c>
      <c r="D651" s="38">
        <v>43100</v>
      </c>
      <c r="E651" s="37" t="s">
        <v>67</v>
      </c>
      <c r="F651" s="37" t="s">
        <v>68</v>
      </c>
      <c r="H651" s="37" t="s">
        <v>72</v>
      </c>
      <c r="L651" s="37" t="s">
        <v>78</v>
      </c>
      <c r="Q651" s="39">
        <v>17843</v>
      </c>
      <c r="T651" s="37">
        <v>10</v>
      </c>
      <c r="U651" s="40">
        <f t="shared" si="34"/>
        <v>5.6551490131764967E-4</v>
      </c>
      <c r="AB651" s="37">
        <v>17843</v>
      </c>
      <c r="AF651" s="39">
        <v>17683</v>
      </c>
      <c r="AG651" s="40">
        <f t="shared" si="36"/>
        <v>0.99103289805525974</v>
      </c>
      <c r="AI651" s="41">
        <v>32.46</v>
      </c>
      <c r="AL651" s="41">
        <f t="shared" si="35"/>
        <v>573.99018000000001</v>
      </c>
    </row>
    <row r="652" spans="1:38">
      <c r="A652" s="37" t="s">
        <v>66</v>
      </c>
      <c r="B652" s="38">
        <v>43072</v>
      </c>
      <c r="C652" s="38">
        <v>43009</v>
      </c>
      <c r="D652" s="38">
        <v>43100</v>
      </c>
      <c r="E652" s="37" t="s">
        <v>67</v>
      </c>
      <c r="F652" s="37" t="s">
        <v>68</v>
      </c>
      <c r="H652" s="37" t="s">
        <v>72</v>
      </c>
      <c r="L652" s="37" t="s">
        <v>78</v>
      </c>
      <c r="Q652" s="39">
        <v>18095</v>
      </c>
      <c r="T652" s="37">
        <v>4</v>
      </c>
      <c r="U652" s="40">
        <f t="shared" si="34"/>
        <v>2.2305247309429543E-4</v>
      </c>
      <c r="AB652" s="37">
        <v>18095</v>
      </c>
      <c r="AF652" s="39">
        <v>17933</v>
      </c>
      <c r="AG652" s="40">
        <f t="shared" si="36"/>
        <v>0.99104725062171872</v>
      </c>
      <c r="AI652" s="41">
        <v>32.46</v>
      </c>
      <c r="AL652" s="41">
        <f t="shared" si="35"/>
        <v>582.10518000000002</v>
      </c>
    </row>
    <row r="653" spans="1:38">
      <c r="A653" s="37" t="s">
        <v>66</v>
      </c>
      <c r="B653" s="38">
        <v>43066</v>
      </c>
      <c r="C653" s="38">
        <v>43009</v>
      </c>
      <c r="D653" s="38">
        <v>43100</v>
      </c>
      <c r="E653" s="37" t="s">
        <v>67</v>
      </c>
      <c r="F653" s="37" t="s">
        <v>68</v>
      </c>
      <c r="H653" s="37" t="s">
        <v>73</v>
      </c>
      <c r="L653" s="37" t="s">
        <v>79</v>
      </c>
      <c r="Q653" s="39">
        <v>14988</v>
      </c>
      <c r="T653" s="37">
        <v>4</v>
      </c>
      <c r="U653" s="40">
        <f t="shared" si="34"/>
        <v>2.7618587309259131E-4</v>
      </c>
      <c r="AB653" s="37">
        <v>14988</v>
      </c>
      <c r="AF653" s="39">
        <v>14483</v>
      </c>
      <c r="AG653" s="40">
        <f t="shared" si="36"/>
        <v>0.96630637843608225</v>
      </c>
      <c r="AI653" s="41">
        <v>32.46</v>
      </c>
      <c r="AL653" s="41">
        <f t="shared" si="35"/>
        <v>470.11818</v>
      </c>
    </row>
    <row r="654" spans="1:38">
      <c r="A654" s="37" t="s">
        <v>66</v>
      </c>
      <c r="B654" s="38">
        <v>43067</v>
      </c>
      <c r="C654" s="38">
        <v>43009</v>
      </c>
      <c r="D654" s="38">
        <v>43100</v>
      </c>
      <c r="E654" s="37" t="s">
        <v>67</v>
      </c>
      <c r="F654" s="37" t="s">
        <v>68</v>
      </c>
      <c r="H654" s="37" t="s">
        <v>73</v>
      </c>
      <c r="L654" s="37" t="s">
        <v>79</v>
      </c>
      <c r="Q654" s="39">
        <v>16065</v>
      </c>
      <c r="T654" s="37">
        <v>3</v>
      </c>
      <c r="U654" s="40">
        <f t="shared" si="34"/>
        <v>1.889049807946603E-4</v>
      </c>
      <c r="AB654" s="37">
        <v>16065</v>
      </c>
      <c r="AF654" s="39">
        <v>15881</v>
      </c>
      <c r="AG654" s="40">
        <f t="shared" si="36"/>
        <v>0.98854652972300028</v>
      </c>
      <c r="AI654" s="41">
        <v>32.46</v>
      </c>
      <c r="AL654" s="41">
        <f t="shared" si="35"/>
        <v>515.49725999999998</v>
      </c>
    </row>
    <row r="655" spans="1:38">
      <c r="A655" s="37" t="s">
        <v>66</v>
      </c>
      <c r="B655" s="38">
        <v>43068</v>
      </c>
      <c r="C655" s="38">
        <v>43009</v>
      </c>
      <c r="D655" s="38">
        <v>43100</v>
      </c>
      <c r="E655" s="37" t="s">
        <v>67</v>
      </c>
      <c r="F655" s="37" t="s">
        <v>68</v>
      </c>
      <c r="H655" s="37" t="s">
        <v>73</v>
      </c>
      <c r="L655" s="37" t="s">
        <v>79</v>
      </c>
      <c r="Q655" s="39">
        <v>16281</v>
      </c>
      <c r="T655" s="37">
        <v>5</v>
      </c>
      <c r="U655" s="40">
        <f t="shared" si="34"/>
        <v>3.0978934324659232E-4</v>
      </c>
      <c r="AB655" s="37">
        <v>16281</v>
      </c>
      <c r="AF655" s="39">
        <v>16140</v>
      </c>
      <c r="AG655" s="40">
        <f t="shared" si="36"/>
        <v>0.99133959830477247</v>
      </c>
      <c r="AI655" s="41">
        <v>32.46</v>
      </c>
      <c r="AL655" s="41">
        <f t="shared" si="35"/>
        <v>523.90440000000001</v>
      </c>
    </row>
    <row r="656" spans="1:38">
      <c r="A656" s="37" t="s">
        <v>66</v>
      </c>
      <c r="B656" s="38">
        <v>43069</v>
      </c>
      <c r="C656" s="38">
        <v>43009</v>
      </c>
      <c r="D656" s="38">
        <v>43100</v>
      </c>
      <c r="E656" s="37" t="s">
        <v>67</v>
      </c>
      <c r="F656" s="37" t="s">
        <v>68</v>
      </c>
      <c r="H656" s="37" t="s">
        <v>73</v>
      </c>
      <c r="L656" s="37" t="s">
        <v>79</v>
      </c>
      <c r="Q656" s="39">
        <v>16291</v>
      </c>
      <c r="T656" s="37">
        <v>6</v>
      </c>
      <c r="U656" s="40">
        <f t="shared" si="34"/>
        <v>3.717932829346883E-4</v>
      </c>
      <c r="AB656" s="37">
        <v>16291</v>
      </c>
      <c r="AF656" s="39">
        <v>16138</v>
      </c>
      <c r="AG656" s="40">
        <f t="shared" si="36"/>
        <v>0.99060831133754834</v>
      </c>
      <c r="AI656" s="41">
        <v>32.46</v>
      </c>
      <c r="AL656" s="41">
        <f t="shared" si="35"/>
        <v>523.83948000000009</v>
      </c>
    </row>
    <row r="657" spans="1:38">
      <c r="A657" s="37" t="s">
        <v>66</v>
      </c>
      <c r="B657" s="38">
        <v>43070</v>
      </c>
      <c r="C657" s="38">
        <v>43009</v>
      </c>
      <c r="D657" s="38">
        <v>43100</v>
      </c>
      <c r="E657" s="37" t="s">
        <v>67</v>
      </c>
      <c r="F657" s="37" t="s">
        <v>68</v>
      </c>
      <c r="H657" s="37" t="s">
        <v>73</v>
      </c>
      <c r="L657" s="37" t="s">
        <v>79</v>
      </c>
      <c r="Q657" s="39">
        <v>16269</v>
      </c>
      <c r="T657" s="37">
        <v>5</v>
      </c>
      <c r="U657" s="40">
        <f t="shared" si="34"/>
        <v>3.1090660365626165E-4</v>
      </c>
      <c r="AB657" s="37">
        <v>16269</v>
      </c>
      <c r="AF657" s="39">
        <v>16082</v>
      </c>
      <c r="AG657" s="40">
        <f t="shared" si="36"/>
        <v>0.9885057471264368</v>
      </c>
      <c r="AI657" s="41">
        <v>32.46</v>
      </c>
      <c r="AL657" s="41">
        <f t="shared" si="35"/>
        <v>522.02172000000007</v>
      </c>
    </row>
    <row r="658" spans="1:38">
      <c r="A658" s="37" t="s">
        <v>66</v>
      </c>
      <c r="B658" s="38">
        <v>43071</v>
      </c>
      <c r="C658" s="38">
        <v>43009</v>
      </c>
      <c r="D658" s="38">
        <v>43100</v>
      </c>
      <c r="E658" s="37" t="s">
        <v>67</v>
      </c>
      <c r="F658" s="37" t="s">
        <v>68</v>
      </c>
      <c r="H658" s="37" t="s">
        <v>73</v>
      </c>
      <c r="L658" s="37" t="s">
        <v>79</v>
      </c>
      <c r="Q658" s="39">
        <v>16475</v>
      </c>
      <c r="T658" s="37">
        <v>5</v>
      </c>
      <c r="U658" s="40">
        <f t="shared" si="34"/>
        <v>3.0689909157868893E-4</v>
      </c>
      <c r="AB658" s="37">
        <v>16475</v>
      </c>
      <c r="AF658" s="39">
        <v>16292</v>
      </c>
      <c r="AG658" s="40">
        <f t="shared" si="36"/>
        <v>0.9888922610015175</v>
      </c>
      <c r="AI658" s="41">
        <v>32.46</v>
      </c>
      <c r="AL658" s="41">
        <f t="shared" si="35"/>
        <v>528.83832000000007</v>
      </c>
    </row>
    <row r="659" spans="1:38">
      <c r="A659" s="37" t="s">
        <v>66</v>
      </c>
      <c r="B659" s="38">
        <v>43072</v>
      </c>
      <c r="C659" s="38">
        <v>43009</v>
      </c>
      <c r="D659" s="38">
        <v>43100</v>
      </c>
      <c r="E659" s="37" t="s">
        <v>67</v>
      </c>
      <c r="F659" s="37" t="s">
        <v>68</v>
      </c>
      <c r="H659" s="37" t="s">
        <v>73</v>
      </c>
      <c r="L659" s="37" t="s">
        <v>79</v>
      </c>
      <c r="Q659" s="39">
        <v>16305</v>
      </c>
      <c r="T659" s="37">
        <v>0</v>
      </c>
      <c r="U659" s="40">
        <f t="shared" si="34"/>
        <v>0</v>
      </c>
      <c r="AB659" s="37">
        <v>16305</v>
      </c>
      <c r="AF659" s="39">
        <v>16131</v>
      </c>
      <c r="AG659" s="40">
        <f t="shared" si="36"/>
        <v>0.98932842686292544</v>
      </c>
      <c r="AI659" s="41">
        <v>32.46</v>
      </c>
      <c r="AL659" s="41">
        <f t="shared" si="35"/>
        <v>523.61225999999999</v>
      </c>
    </row>
    <row r="660" spans="1:38">
      <c r="A660" s="37" t="s">
        <v>66</v>
      </c>
      <c r="B660" s="38">
        <v>43066</v>
      </c>
      <c r="C660" s="38">
        <v>43009</v>
      </c>
      <c r="D660" s="38">
        <v>43100</v>
      </c>
      <c r="E660" s="37" t="s">
        <v>67</v>
      </c>
      <c r="F660" s="37" t="s">
        <v>68</v>
      </c>
      <c r="H660" s="37" t="s">
        <v>71</v>
      </c>
      <c r="L660" s="37" t="s">
        <v>80</v>
      </c>
      <c r="Q660" s="39">
        <v>4863</v>
      </c>
      <c r="T660" s="37">
        <v>0</v>
      </c>
      <c r="U660" s="40">
        <f t="shared" si="34"/>
        <v>0</v>
      </c>
      <c r="AB660" s="37">
        <v>4863</v>
      </c>
      <c r="AF660" s="39">
        <v>4795</v>
      </c>
      <c r="AG660" s="40">
        <f t="shared" si="36"/>
        <v>0.98601686201932959</v>
      </c>
      <c r="AI660" s="41">
        <v>35.71</v>
      </c>
      <c r="AL660" s="41">
        <f t="shared" si="35"/>
        <v>171.22945000000001</v>
      </c>
    </row>
    <row r="661" spans="1:38">
      <c r="A661" s="37" t="s">
        <v>66</v>
      </c>
      <c r="B661" s="38">
        <v>43067</v>
      </c>
      <c r="C661" s="38">
        <v>43009</v>
      </c>
      <c r="D661" s="38">
        <v>43100</v>
      </c>
      <c r="E661" s="37" t="s">
        <v>67</v>
      </c>
      <c r="F661" s="37" t="s">
        <v>68</v>
      </c>
      <c r="H661" s="37" t="s">
        <v>71</v>
      </c>
      <c r="L661" s="37" t="s">
        <v>80</v>
      </c>
      <c r="Q661" s="39">
        <v>5740</v>
      </c>
      <c r="T661" s="37">
        <v>1</v>
      </c>
      <c r="U661" s="40">
        <f t="shared" si="34"/>
        <v>1.7699115044247788E-4</v>
      </c>
      <c r="AB661" s="37">
        <v>5740</v>
      </c>
      <c r="AF661" s="39">
        <v>5650</v>
      </c>
      <c r="AG661" s="40">
        <f t="shared" si="36"/>
        <v>0.98432055749128922</v>
      </c>
      <c r="AI661" s="41">
        <v>35.71</v>
      </c>
      <c r="AL661" s="41">
        <f t="shared" si="35"/>
        <v>201.76150000000001</v>
      </c>
    </row>
    <row r="662" spans="1:38">
      <c r="A662" s="37" t="s">
        <v>66</v>
      </c>
      <c r="B662" s="38">
        <v>43068</v>
      </c>
      <c r="C662" s="38">
        <v>43009</v>
      </c>
      <c r="D662" s="38">
        <v>43100</v>
      </c>
      <c r="E662" s="37" t="s">
        <v>67</v>
      </c>
      <c r="F662" s="37" t="s">
        <v>68</v>
      </c>
      <c r="H662" s="37" t="s">
        <v>71</v>
      </c>
      <c r="L662" s="37" t="s">
        <v>80</v>
      </c>
      <c r="Q662" s="39">
        <v>4762</v>
      </c>
      <c r="T662" s="37">
        <v>2</v>
      </c>
      <c r="U662" s="40">
        <f t="shared" si="34"/>
        <v>4.2680324370465217E-4</v>
      </c>
      <c r="AB662" s="37">
        <v>4762</v>
      </c>
      <c r="AF662" s="39">
        <v>4686</v>
      </c>
      <c r="AG662" s="40">
        <f t="shared" si="36"/>
        <v>0.98404031919361612</v>
      </c>
      <c r="AI662" s="41">
        <v>35.71</v>
      </c>
      <c r="AL662" s="41">
        <f t="shared" si="35"/>
        <v>167.33706000000001</v>
      </c>
    </row>
    <row r="663" spans="1:38">
      <c r="A663" s="37" t="s">
        <v>66</v>
      </c>
      <c r="B663" s="38">
        <v>43069</v>
      </c>
      <c r="C663" s="38">
        <v>43009</v>
      </c>
      <c r="D663" s="38">
        <v>43100</v>
      </c>
      <c r="E663" s="37" t="s">
        <v>67</v>
      </c>
      <c r="F663" s="37" t="s">
        <v>68</v>
      </c>
      <c r="H663" s="37" t="s">
        <v>71</v>
      </c>
      <c r="L663" s="37" t="s">
        <v>80</v>
      </c>
      <c r="Q663" s="39">
        <v>5169</v>
      </c>
      <c r="T663" s="37">
        <v>3</v>
      </c>
      <c r="U663" s="40">
        <f t="shared" si="34"/>
        <v>5.8835065699156701E-4</v>
      </c>
      <c r="AB663" s="37">
        <v>5169</v>
      </c>
      <c r="AF663" s="39">
        <v>5099</v>
      </c>
      <c r="AG663" s="40">
        <f t="shared" si="36"/>
        <v>0.98645772876765336</v>
      </c>
      <c r="AI663" s="41">
        <v>35.71</v>
      </c>
      <c r="AL663" s="41">
        <f t="shared" si="35"/>
        <v>182.08529000000001</v>
      </c>
    </row>
    <row r="664" spans="1:38">
      <c r="A664" s="37" t="s">
        <v>66</v>
      </c>
      <c r="B664" s="38">
        <v>43070</v>
      </c>
      <c r="C664" s="38">
        <v>43009</v>
      </c>
      <c r="D664" s="38">
        <v>43100</v>
      </c>
      <c r="E664" s="37" t="s">
        <v>67</v>
      </c>
      <c r="F664" s="37" t="s">
        <v>68</v>
      </c>
      <c r="H664" s="37" t="s">
        <v>71</v>
      </c>
      <c r="L664" s="37" t="s">
        <v>80</v>
      </c>
      <c r="Q664" s="39">
        <v>5275</v>
      </c>
      <c r="T664" s="37">
        <v>1</v>
      </c>
      <c r="U664" s="40">
        <f t="shared" si="34"/>
        <v>1.9146084625694046E-4</v>
      </c>
      <c r="AB664" s="37">
        <v>5275</v>
      </c>
      <c r="AF664" s="39">
        <v>5223</v>
      </c>
      <c r="AG664" s="40">
        <f t="shared" si="36"/>
        <v>0.99014218009478672</v>
      </c>
      <c r="AI664" s="41">
        <v>35.71</v>
      </c>
      <c r="AL664" s="41">
        <f t="shared" si="35"/>
        <v>186.51333000000002</v>
      </c>
    </row>
    <row r="665" spans="1:38">
      <c r="A665" s="37" t="s">
        <v>66</v>
      </c>
      <c r="B665" s="38">
        <v>43071</v>
      </c>
      <c r="C665" s="38">
        <v>43009</v>
      </c>
      <c r="D665" s="38">
        <v>43100</v>
      </c>
      <c r="E665" s="37" t="s">
        <v>67</v>
      </c>
      <c r="F665" s="37" t="s">
        <v>68</v>
      </c>
      <c r="H665" s="37" t="s">
        <v>71</v>
      </c>
      <c r="L665" s="37" t="s">
        <v>80</v>
      </c>
      <c r="Q665" s="39">
        <v>5148</v>
      </c>
      <c r="T665" s="37">
        <v>2</v>
      </c>
      <c r="U665" s="40">
        <f t="shared" si="34"/>
        <v>3.9238767902687857E-4</v>
      </c>
      <c r="AB665" s="37">
        <v>5148</v>
      </c>
      <c r="AF665" s="39">
        <v>5097</v>
      </c>
      <c r="AG665" s="40">
        <f t="shared" si="36"/>
        <v>0.99009324009324007</v>
      </c>
      <c r="AI665" s="41">
        <v>35.71</v>
      </c>
      <c r="AL665" s="41">
        <f t="shared" si="35"/>
        <v>182.01387</v>
      </c>
    </row>
    <row r="666" spans="1:38">
      <c r="A666" s="37" t="s">
        <v>66</v>
      </c>
      <c r="B666" s="38">
        <v>43072</v>
      </c>
      <c r="C666" s="38">
        <v>43009</v>
      </c>
      <c r="D666" s="38">
        <v>43100</v>
      </c>
      <c r="E666" s="37" t="s">
        <v>67</v>
      </c>
      <c r="F666" s="37" t="s">
        <v>68</v>
      </c>
      <c r="H666" s="37" t="s">
        <v>71</v>
      </c>
      <c r="L666" s="37" t="s">
        <v>80</v>
      </c>
      <c r="Q666" s="39">
        <v>5176</v>
      </c>
      <c r="T666" s="37">
        <v>0</v>
      </c>
      <c r="U666" s="40">
        <f t="shared" si="34"/>
        <v>0</v>
      </c>
      <c r="AB666" s="37">
        <v>5176</v>
      </c>
      <c r="AF666" s="39">
        <v>5112</v>
      </c>
      <c r="AG666" s="40">
        <f t="shared" si="36"/>
        <v>0.98763523956723343</v>
      </c>
      <c r="AI666" s="41">
        <v>35.71</v>
      </c>
      <c r="AL666" s="41">
        <f t="shared" si="35"/>
        <v>182.54952000000003</v>
      </c>
    </row>
    <row r="667" spans="1:38">
      <c r="A667" s="37" t="s">
        <v>66</v>
      </c>
      <c r="B667" s="38">
        <v>43066</v>
      </c>
      <c r="C667" s="38">
        <v>43009</v>
      </c>
      <c r="D667" s="38">
        <v>43100</v>
      </c>
      <c r="E667" s="37" t="s">
        <v>67</v>
      </c>
      <c r="F667" s="37" t="s">
        <v>68</v>
      </c>
      <c r="H667" s="37" t="s">
        <v>72</v>
      </c>
      <c r="L667" s="37" t="s">
        <v>81</v>
      </c>
      <c r="Q667" s="39">
        <v>4609</v>
      </c>
      <c r="T667" s="37">
        <v>0</v>
      </c>
      <c r="U667" s="40">
        <f t="shared" si="34"/>
        <v>0</v>
      </c>
      <c r="AB667" s="37">
        <v>4609</v>
      </c>
      <c r="AF667" s="39">
        <v>4582</v>
      </c>
      <c r="AG667" s="40">
        <f t="shared" si="36"/>
        <v>0.9941418962898676</v>
      </c>
      <c r="AI667" s="41">
        <v>35.71</v>
      </c>
      <c r="AL667" s="41">
        <f t="shared" si="35"/>
        <v>163.62322</v>
      </c>
    </row>
    <row r="668" spans="1:38">
      <c r="A668" s="37" t="s">
        <v>66</v>
      </c>
      <c r="B668" s="38">
        <v>43067</v>
      </c>
      <c r="C668" s="38">
        <v>43009</v>
      </c>
      <c r="D668" s="38">
        <v>43100</v>
      </c>
      <c r="E668" s="37" t="s">
        <v>67</v>
      </c>
      <c r="F668" s="37" t="s">
        <v>68</v>
      </c>
      <c r="H668" s="37" t="s">
        <v>72</v>
      </c>
      <c r="L668" s="37" t="s">
        <v>81</v>
      </c>
      <c r="Q668" s="39">
        <v>5389</v>
      </c>
      <c r="T668" s="37">
        <v>1</v>
      </c>
      <c r="U668" s="40">
        <f t="shared" si="34"/>
        <v>1.8635855385762206E-4</v>
      </c>
      <c r="AB668" s="37">
        <v>5389</v>
      </c>
      <c r="AF668" s="39">
        <v>5366</v>
      </c>
      <c r="AG668" s="40">
        <f t="shared" si="36"/>
        <v>0.9957320467619224</v>
      </c>
      <c r="AI668" s="41">
        <v>35.71</v>
      </c>
      <c r="AL668" s="41">
        <f t="shared" si="35"/>
        <v>191.61986000000002</v>
      </c>
    </row>
    <row r="669" spans="1:38">
      <c r="A669" s="37" t="s">
        <v>66</v>
      </c>
      <c r="B669" s="38">
        <v>43068</v>
      </c>
      <c r="C669" s="38">
        <v>43009</v>
      </c>
      <c r="D669" s="38">
        <v>43100</v>
      </c>
      <c r="E669" s="37" t="s">
        <v>67</v>
      </c>
      <c r="F669" s="37" t="s">
        <v>68</v>
      </c>
      <c r="H669" s="37" t="s">
        <v>72</v>
      </c>
      <c r="L669" s="37" t="s">
        <v>81</v>
      </c>
      <c r="Q669" s="39">
        <v>4496</v>
      </c>
      <c r="T669" s="37">
        <v>0</v>
      </c>
      <c r="U669" s="40">
        <f t="shared" si="34"/>
        <v>0</v>
      </c>
      <c r="AB669" s="37">
        <v>4496</v>
      </c>
      <c r="AF669" s="39">
        <v>4471</v>
      </c>
      <c r="AG669" s="40">
        <f t="shared" si="36"/>
        <v>0.99443950177935947</v>
      </c>
      <c r="AI669" s="41">
        <v>35.71</v>
      </c>
      <c r="AL669" s="41">
        <f t="shared" si="35"/>
        <v>159.65941000000001</v>
      </c>
    </row>
    <row r="670" spans="1:38">
      <c r="A670" s="37" t="s">
        <v>66</v>
      </c>
      <c r="B670" s="38">
        <v>43069</v>
      </c>
      <c r="C670" s="38">
        <v>43009</v>
      </c>
      <c r="D670" s="38">
        <v>43100</v>
      </c>
      <c r="E670" s="37" t="s">
        <v>67</v>
      </c>
      <c r="F670" s="37" t="s">
        <v>68</v>
      </c>
      <c r="H670" s="37" t="s">
        <v>72</v>
      </c>
      <c r="L670" s="37" t="s">
        <v>81</v>
      </c>
      <c r="Q670" s="39">
        <v>4831</v>
      </c>
      <c r="T670" s="37">
        <v>0</v>
      </c>
      <c r="U670" s="40">
        <f t="shared" si="34"/>
        <v>0</v>
      </c>
      <c r="AB670" s="37">
        <v>4831</v>
      </c>
      <c r="AF670" s="39">
        <v>4801</v>
      </c>
      <c r="AG670" s="40">
        <f t="shared" si="36"/>
        <v>0.99379010556820535</v>
      </c>
      <c r="AI670" s="41">
        <v>35.71</v>
      </c>
      <c r="AL670" s="41">
        <f t="shared" si="35"/>
        <v>171.44370999999998</v>
      </c>
    </row>
    <row r="671" spans="1:38">
      <c r="A671" s="37" t="s">
        <v>66</v>
      </c>
      <c r="B671" s="38">
        <v>43070</v>
      </c>
      <c r="C671" s="38">
        <v>43009</v>
      </c>
      <c r="D671" s="38">
        <v>43100</v>
      </c>
      <c r="E671" s="37" t="s">
        <v>67</v>
      </c>
      <c r="F671" s="37" t="s">
        <v>68</v>
      </c>
      <c r="H671" s="37" t="s">
        <v>72</v>
      </c>
      <c r="L671" s="37" t="s">
        <v>81</v>
      </c>
      <c r="Q671" s="39">
        <v>5032</v>
      </c>
      <c r="T671" s="37">
        <v>0</v>
      </c>
      <c r="U671" s="40">
        <f t="shared" si="34"/>
        <v>0</v>
      </c>
      <c r="AB671" s="37">
        <v>5032</v>
      </c>
      <c r="AF671" s="39">
        <v>4994</v>
      </c>
      <c r="AG671" s="40">
        <f t="shared" si="36"/>
        <v>0.99244833068362481</v>
      </c>
      <c r="AI671" s="41">
        <v>35.71</v>
      </c>
      <c r="AL671" s="41">
        <f t="shared" si="35"/>
        <v>178.33573999999999</v>
      </c>
    </row>
    <row r="672" spans="1:38">
      <c r="A672" s="37" t="s">
        <v>66</v>
      </c>
      <c r="B672" s="38">
        <v>43071</v>
      </c>
      <c r="C672" s="38">
        <v>43009</v>
      </c>
      <c r="D672" s="38">
        <v>43100</v>
      </c>
      <c r="E672" s="37" t="s">
        <v>67</v>
      </c>
      <c r="F672" s="37" t="s">
        <v>68</v>
      </c>
      <c r="H672" s="37" t="s">
        <v>72</v>
      </c>
      <c r="L672" s="37" t="s">
        <v>81</v>
      </c>
      <c r="Q672" s="39">
        <v>4839</v>
      </c>
      <c r="T672" s="37">
        <v>0</v>
      </c>
      <c r="U672" s="40">
        <f t="shared" si="34"/>
        <v>0</v>
      </c>
      <c r="AB672" s="37">
        <v>4839</v>
      </c>
      <c r="AF672" s="39">
        <v>4818</v>
      </c>
      <c r="AG672" s="40">
        <f t="shared" si="36"/>
        <v>0.99566026038437694</v>
      </c>
      <c r="AI672" s="41">
        <v>35.71</v>
      </c>
      <c r="AL672" s="41">
        <f t="shared" si="35"/>
        <v>172.05078</v>
      </c>
    </row>
    <row r="673" spans="1:38">
      <c r="A673" s="37" t="s">
        <v>66</v>
      </c>
      <c r="B673" s="38">
        <v>43072</v>
      </c>
      <c r="C673" s="38">
        <v>43009</v>
      </c>
      <c r="D673" s="38">
        <v>43100</v>
      </c>
      <c r="E673" s="37" t="s">
        <v>67</v>
      </c>
      <c r="F673" s="37" t="s">
        <v>68</v>
      </c>
      <c r="H673" s="37" t="s">
        <v>72</v>
      </c>
      <c r="L673" s="37" t="s">
        <v>81</v>
      </c>
      <c r="Q673" s="39">
        <v>4950</v>
      </c>
      <c r="T673" s="37">
        <v>1</v>
      </c>
      <c r="U673" s="40">
        <f t="shared" si="34"/>
        <v>2.0296326364927948E-4</v>
      </c>
      <c r="AB673" s="37">
        <v>4950</v>
      </c>
      <c r="AF673" s="39">
        <v>4927</v>
      </c>
      <c r="AG673" s="40">
        <f t="shared" si="36"/>
        <v>0.99535353535353532</v>
      </c>
      <c r="AI673" s="41">
        <v>35.71</v>
      </c>
      <c r="AL673" s="41">
        <f t="shared" si="35"/>
        <v>175.94317000000001</v>
      </c>
    </row>
    <row r="674" spans="1:38">
      <c r="A674" s="37" t="s">
        <v>66</v>
      </c>
      <c r="B674" s="38">
        <v>43066</v>
      </c>
      <c r="C674" s="38">
        <v>43009</v>
      </c>
      <c r="D674" s="38">
        <v>43100</v>
      </c>
      <c r="E674" s="37" t="s">
        <v>67</v>
      </c>
      <c r="F674" s="37" t="s">
        <v>68</v>
      </c>
      <c r="H674" s="37" t="s">
        <v>73</v>
      </c>
      <c r="L674" s="37" t="s">
        <v>82</v>
      </c>
      <c r="Q674" s="39">
        <v>4528</v>
      </c>
      <c r="T674" s="37">
        <v>0</v>
      </c>
      <c r="U674" s="40">
        <f t="shared" si="34"/>
        <v>0</v>
      </c>
      <c r="AB674" s="37">
        <v>4528</v>
      </c>
      <c r="AF674" s="39">
        <v>4506</v>
      </c>
      <c r="AG674" s="40">
        <f t="shared" si="36"/>
        <v>0.99514134275618371</v>
      </c>
      <c r="AI674" s="41">
        <v>35.71</v>
      </c>
      <c r="AL674" s="41">
        <f t="shared" si="35"/>
        <v>160.90926000000002</v>
      </c>
    </row>
    <row r="675" spans="1:38">
      <c r="A675" s="37" t="s">
        <v>66</v>
      </c>
      <c r="B675" s="38">
        <v>43067</v>
      </c>
      <c r="C675" s="38">
        <v>43009</v>
      </c>
      <c r="D675" s="38">
        <v>43100</v>
      </c>
      <c r="E675" s="37" t="s">
        <v>67</v>
      </c>
      <c r="F675" s="37" t="s">
        <v>68</v>
      </c>
      <c r="H675" s="37" t="s">
        <v>73</v>
      </c>
      <c r="L675" s="37" t="s">
        <v>82</v>
      </c>
      <c r="Q675" s="39">
        <v>5198</v>
      </c>
      <c r="T675" s="37">
        <v>1</v>
      </c>
      <c r="U675" s="40">
        <f t="shared" si="34"/>
        <v>1.9319938176197836E-4</v>
      </c>
      <c r="AB675" s="37">
        <v>5198</v>
      </c>
      <c r="AF675" s="39">
        <v>5176</v>
      </c>
      <c r="AG675" s="40">
        <f t="shared" si="36"/>
        <v>0.99576760292420163</v>
      </c>
      <c r="AI675" s="41">
        <v>35.71</v>
      </c>
      <c r="AL675" s="41">
        <f t="shared" si="35"/>
        <v>184.83496</v>
      </c>
    </row>
    <row r="676" spans="1:38">
      <c r="A676" s="37" t="s">
        <v>66</v>
      </c>
      <c r="B676" s="38">
        <v>43068</v>
      </c>
      <c r="C676" s="38">
        <v>43009</v>
      </c>
      <c r="D676" s="38">
        <v>43100</v>
      </c>
      <c r="E676" s="37" t="s">
        <v>67</v>
      </c>
      <c r="F676" s="37" t="s">
        <v>68</v>
      </c>
      <c r="H676" s="37" t="s">
        <v>73</v>
      </c>
      <c r="L676" s="37" t="s">
        <v>82</v>
      </c>
      <c r="Q676" s="39">
        <v>4327</v>
      </c>
      <c r="T676" s="37">
        <v>0</v>
      </c>
      <c r="U676" s="40">
        <f t="shared" si="34"/>
        <v>0</v>
      </c>
      <c r="AB676" s="37">
        <v>4327</v>
      </c>
      <c r="AF676" s="39">
        <v>4304</v>
      </c>
      <c r="AG676" s="40">
        <f t="shared" si="36"/>
        <v>0.99468453894152997</v>
      </c>
      <c r="AI676" s="41">
        <v>35.71</v>
      </c>
      <c r="AL676" s="41">
        <f t="shared" si="35"/>
        <v>153.69584</v>
      </c>
    </row>
    <row r="677" spans="1:38">
      <c r="A677" s="37" t="s">
        <v>66</v>
      </c>
      <c r="B677" s="38">
        <v>43069</v>
      </c>
      <c r="C677" s="38">
        <v>43009</v>
      </c>
      <c r="D677" s="38">
        <v>43100</v>
      </c>
      <c r="E677" s="37" t="s">
        <v>67</v>
      </c>
      <c r="F677" s="37" t="s">
        <v>68</v>
      </c>
      <c r="H677" s="37" t="s">
        <v>73</v>
      </c>
      <c r="L677" s="37" t="s">
        <v>82</v>
      </c>
      <c r="Q677" s="39">
        <v>4589</v>
      </c>
      <c r="T677" s="37">
        <v>0</v>
      </c>
      <c r="U677" s="40">
        <f t="shared" si="34"/>
        <v>0</v>
      </c>
      <c r="AB677" s="37">
        <v>4589</v>
      </c>
      <c r="AF677" s="39">
        <v>4557</v>
      </c>
      <c r="AG677" s="40">
        <f t="shared" si="36"/>
        <v>0.9930268032251035</v>
      </c>
      <c r="AI677" s="41">
        <v>35.71</v>
      </c>
      <c r="AL677" s="41">
        <f t="shared" si="35"/>
        <v>162.73047</v>
      </c>
    </row>
    <row r="678" spans="1:38">
      <c r="A678" s="37" t="s">
        <v>66</v>
      </c>
      <c r="B678" s="38">
        <v>43070</v>
      </c>
      <c r="C678" s="38">
        <v>43009</v>
      </c>
      <c r="D678" s="38">
        <v>43100</v>
      </c>
      <c r="E678" s="37" t="s">
        <v>67</v>
      </c>
      <c r="F678" s="37" t="s">
        <v>68</v>
      </c>
      <c r="H678" s="37" t="s">
        <v>73</v>
      </c>
      <c r="L678" s="37" t="s">
        <v>82</v>
      </c>
      <c r="Q678" s="39">
        <v>4851</v>
      </c>
      <c r="T678" s="37">
        <v>0</v>
      </c>
      <c r="U678" s="40">
        <f t="shared" si="34"/>
        <v>0</v>
      </c>
      <c r="AB678" s="37">
        <v>4851</v>
      </c>
      <c r="AF678" s="39">
        <v>4815</v>
      </c>
      <c r="AG678" s="40">
        <f t="shared" si="36"/>
        <v>0.99257884972170685</v>
      </c>
      <c r="AI678" s="41">
        <v>35.71</v>
      </c>
      <c r="AL678" s="41">
        <f t="shared" si="35"/>
        <v>171.94364999999999</v>
      </c>
    </row>
    <row r="679" spans="1:38">
      <c r="A679" s="37" t="s">
        <v>66</v>
      </c>
      <c r="B679" s="38">
        <v>43071</v>
      </c>
      <c r="C679" s="38">
        <v>43009</v>
      </c>
      <c r="D679" s="38">
        <v>43100</v>
      </c>
      <c r="E679" s="37" t="s">
        <v>67</v>
      </c>
      <c r="F679" s="37" t="s">
        <v>68</v>
      </c>
      <c r="H679" s="37" t="s">
        <v>73</v>
      </c>
      <c r="L679" s="37" t="s">
        <v>82</v>
      </c>
      <c r="Q679" s="39">
        <v>4542</v>
      </c>
      <c r="T679" s="37">
        <v>0</v>
      </c>
      <c r="U679" s="40">
        <f t="shared" si="34"/>
        <v>0</v>
      </c>
      <c r="AB679" s="37">
        <v>4542</v>
      </c>
      <c r="AF679" s="39">
        <v>4511</v>
      </c>
      <c r="AG679" s="40">
        <f t="shared" si="36"/>
        <v>0.99317481285777187</v>
      </c>
      <c r="AI679" s="41">
        <v>35.71</v>
      </c>
      <c r="AL679" s="41">
        <f t="shared" si="35"/>
        <v>161.08780999999999</v>
      </c>
    </row>
    <row r="680" spans="1:38">
      <c r="A680" s="37" t="s">
        <v>66</v>
      </c>
      <c r="B680" s="38">
        <v>43072</v>
      </c>
      <c r="C680" s="38">
        <v>43009</v>
      </c>
      <c r="D680" s="38">
        <v>43100</v>
      </c>
      <c r="E680" s="37" t="s">
        <v>67</v>
      </c>
      <c r="F680" s="37" t="s">
        <v>68</v>
      </c>
      <c r="H680" s="37" t="s">
        <v>73</v>
      </c>
      <c r="L680" s="37" t="s">
        <v>82</v>
      </c>
      <c r="Q680" s="39">
        <v>4825</v>
      </c>
      <c r="T680" s="37">
        <v>1</v>
      </c>
      <c r="U680" s="40">
        <f t="shared" si="34"/>
        <v>2.0807324178110696E-4</v>
      </c>
      <c r="AB680" s="37">
        <v>4825</v>
      </c>
      <c r="AF680" s="39">
        <v>4806</v>
      </c>
      <c r="AG680" s="40">
        <f t="shared" si="36"/>
        <v>0.99606217616580306</v>
      </c>
      <c r="AI680" s="41">
        <v>35.71</v>
      </c>
      <c r="AL680" s="41">
        <f t="shared" si="35"/>
        <v>171.62226000000001</v>
      </c>
    </row>
    <row r="681" spans="1:38">
      <c r="A681" s="37" t="s">
        <v>66</v>
      </c>
      <c r="B681" s="38">
        <v>43066</v>
      </c>
      <c r="C681" s="38">
        <v>43009</v>
      </c>
      <c r="D681" s="38">
        <v>43100</v>
      </c>
      <c r="E681" s="37" t="s">
        <v>67</v>
      </c>
      <c r="F681" s="37" t="s">
        <v>68</v>
      </c>
      <c r="H681" s="37" t="s">
        <v>74</v>
      </c>
      <c r="L681" s="37" t="s">
        <v>83</v>
      </c>
      <c r="T681" s="37">
        <v>17</v>
      </c>
      <c r="U681" s="40">
        <f t="shared" si="34"/>
        <v>7.5347930148036524E-4</v>
      </c>
      <c r="AF681" s="39">
        <v>22562</v>
      </c>
      <c r="AI681" s="41">
        <v>6.17</v>
      </c>
      <c r="AL681" s="41">
        <f t="shared" si="35"/>
        <v>139.20753999999999</v>
      </c>
    </row>
    <row r="682" spans="1:38">
      <c r="A682" s="37" t="s">
        <v>66</v>
      </c>
      <c r="B682" s="38">
        <v>43067</v>
      </c>
      <c r="C682" s="38">
        <v>43009</v>
      </c>
      <c r="D682" s="38">
        <v>43100</v>
      </c>
      <c r="E682" s="37" t="s">
        <v>67</v>
      </c>
      <c r="F682" s="37" t="s">
        <v>68</v>
      </c>
      <c r="H682" s="37" t="s">
        <v>74</v>
      </c>
      <c r="L682" s="37" t="s">
        <v>83</v>
      </c>
      <c r="T682" s="37">
        <v>15</v>
      </c>
      <c r="U682" s="40">
        <f t="shared" si="34"/>
        <v>6.6539502284522912E-4</v>
      </c>
      <c r="AF682" s="39">
        <v>22543</v>
      </c>
      <c r="AI682" s="41">
        <v>6.17</v>
      </c>
      <c r="AL682" s="41">
        <f t="shared" si="35"/>
        <v>139.09030999999999</v>
      </c>
    </row>
    <row r="683" spans="1:38">
      <c r="A683" s="37" t="s">
        <v>66</v>
      </c>
      <c r="B683" s="38">
        <v>43068</v>
      </c>
      <c r="C683" s="38">
        <v>43009</v>
      </c>
      <c r="D683" s="38">
        <v>43100</v>
      </c>
      <c r="E683" s="37" t="s">
        <v>67</v>
      </c>
      <c r="F683" s="37" t="s">
        <v>68</v>
      </c>
      <c r="H683" s="37" t="s">
        <v>74</v>
      </c>
      <c r="L683" s="37" t="s">
        <v>83</v>
      </c>
      <c r="T683" s="37">
        <v>15</v>
      </c>
      <c r="U683" s="40">
        <f t="shared" si="34"/>
        <v>6.7549310997027832E-4</v>
      </c>
      <c r="AF683" s="39">
        <v>22206</v>
      </c>
      <c r="AI683" s="41">
        <v>6.17</v>
      </c>
      <c r="AL683" s="41">
        <f t="shared" si="35"/>
        <v>137.01102</v>
      </c>
    </row>
    <row r="684" spans="1:38">
      <c r="A684" s="37" t="s">
        <v>66</v>
      </c>
      <c r="B684" s="38">
        <v>43069</v>
      </c>
      <c r="C684" s="38">
        <v>43009</v>
      </c>
      <c r="D684" s="38">
        <v>43100</v>
      </c>
      <c r="E684" s="37" t="s">
        <v>67</v>
      </c>
      <c r="F684" s="37" t="s">
        <v>68</v>
      </c>
      <c r="H684" s="37" t="s">
        <v>74</v>
      </c>
      <c r="L684" s="37" t="s">
        <v>83</v>
      </c>
      <c r="T684" s="37">
        <v>12</v>
      </c>
      <c r="U684" s="40">
        <f t="shared" si="34"/>
        <v>5.406866720735334E-4</v>
      </c>
      <c r="AF684" s="39">
        <v>22194</v>
      </c>
      <c r="AI684" s="41">
        <v>6.17</v>
      </c>
      <c r="AL684" s="41">
        <f t="shared" si="35"/>
        <v>136.93698000000001</v>
      </c>
    </row>
    <row r="685" spans="1:38">
      <c r="A685" s="37" t="s">
        <v>66</v>
      </c>
      <c r="B685" s="38">
        <v>43070</v>
      </c>
      <c r="C685" s="38">
        <v>43009</v>
      </c>
      <c r="D685" s="38">
        <v>43100</v>
      </c>
      <c r="E685" s="37" t="s">
        <v>67</v>
      </c>
      <c r="F685" s="37" t="s">
        <v>68</v>
      </c>
      <c r="H685" s="37" t="s">
        <v>74</v>
      </c>
      <c r="L685" s="37" t="s">
        <v>83</v>
      </c>
      <c r="T685" s="37">
        <v>19</v>
      </c>
      <c r="U685" s="40">
        <f t="shared" si="34"/>
        <v>8.2540510013467136E-4</v>
      </c>
      <c r="AF685" s="39">
        <v>23019</v>
      </c>
      <c r="AI685" s="41">
        <v>6.17</v>
      </c>
      <c r="AL685" s="41">
        <f t="shared" si="35"/>
        <v>142.02723</v>
      </c>
    </row>
    <row r="686" spans="1:38">
      <c r="A686" s="37" t="s">
        <v>66</v>
      </c>
      <c r="B686" s="38">
        <v>43071</v>
      </c>
      <c r="C686" s="38">
        <v>43009</v>
      </c>
      <c r="D686" s="38">
        <v>43100</v>
      </c>
      <c r="E686" s="37" t="s">
        <v>67</v>
      </c>
      <c r="F686" s="37" t="s">
        <v>68</v>
      </c>
      <c r="H686" s="37" t="s">
        <v>74</v>
      </c>
      <c r="L686" s="37" t="s">
        <v>83</v>
      </c>
      <c r="T686" s="37">
        <v>19</v>
      </c>
      <c r="U686" s="40">
        <f t="shared" si="34"/>
        <v>8.7252020573108007E-4</v>
      </c>
      <c r="AF686" s="39">
        <v>21776</v>
      </c>
      <c r="AI686" s="41">
        <v>6.17</v>
      </c>
      <c r="AL686" s="41">
        <f t="shared" si="35"/>
        <v>134.35792000000001</v>
      </c>
    </row>
    <row r="687" spans="1:38">
      <c r="A687" s="37" t="s">
        <v>66</v>
      </c>
      <c r="B687" s="38">
        <v>43072</v>
      </c>
      <c r="C687" s="38">
        <v>43009</v>
      </c>
      <c r="D687" s="38">
        <v>43100</v>
      </c>
      <c r="E687" s="37" t="s">
        <v>67</v>
      </c>
      <c r="F687" s="37" t="s">
        <v>68</v>
      </c>
      <c r="H687" s="37" t="s">
        <v>74</v>
      </c>
      <c r="L687" s="37" t="s">
        <v>83</v>
      </c>
      <c r="T687" s="37">
        <v>5</v>
      </c>
      <c r="U687" s="40">
        <f t="shared" si="34"/>
        <v>2.2174915735320206E-4</v>
      </c>
      <c r="AF687" s="39">
        <v>22548</v>
      </c>
      <c r="AI687" s="41">
        <v>6.17</v>
      </c>
      <c r="AL687" s="41">
        <f t="shared" si="35"/>
        <v>139.12116</v>
      </c>
    </row>
    <row r="688" spans="1:38">
      <c r="A688" s="37" t="s">
        <v>66</v>
      </c>
      <c r="B688" s="38">
        <v>43066</v>
      </c>
      <c r="C688" s="38">
        <v>43009</v>
      </c>
      <c r="D688" s="38">
        <v>43100</v>
      </c>
      <c r="E688" s="37" t="s">
        <v>67</v>
      </c>
      <c r="F688" s="37" t="s">
        <v>68</v>
      </c>
      <c r="H688" s="37" t="s">
        <v>75</v>
      </c>
      <c r="L688" s="37" t="s">
        <v>84</v>
      </c>
      <c r="T688" s="37">
        <v>21</v>
      </c>
      <c r="U688" s="40">
        <f t="shared" ref="U688:U751" si="37">T688/AF688</f>
        <v>1.0571356657437705E-3</v>
      </c>
      <c r="AF688" s="39">
        <v>19865</v>
      </c>
      <c r="AI688" s="41">
        <v>7.4</v>
      </c>
      <c r="AL688" s="41">
        <f t="shared" si="35"/>
        <v>147.001</v>
      </c>
    </row>
    <row r="689" spans="1:38">
      <c r="A689" s="37" t="s">
        <v>66</v>
      </c>
      <c r="B689" s="38">
        <v>43067</v>
      </c>
      <c r="C689" s="38">
        <v>43009</v>
      </c>
      <c r="D689" s="38">
        <v>43100</v>
      </c>
      <c r="E689" s="37" t="s">
        <v>67</v>
      </c>
      <c r="F689" s="37" t="s">
        <v>68</v>
      </c>
      <c r="H689" s="37" t="s">
        <v>75</v>
      </c>
      <c r="L689" s="37" t="s">
        <v>84</v>
      </c>
      <c r="T689" s="37">
        <v>11</v>
      </c>
      <c r="U689" s="40">
        <f t="shared" si="37"/>
        <v>5.5262496860085408E-4</v>
      </c>
      <c r="AF689" s="39">
        <v>19905</v>
      </c>
      <c r="AI689" s="41">
        <v>7.4</v>
      </c>
      <c r="AL689" s="41">
        <f t="shared" ref="AL689:AL752" si="38">AF689*AI689/1000</f>
        <v>147.297</v>
      </c>
    </row>
    <row r="690" spans="1:38">
      <c r="A690" s="37" t="s">
        <v>66</v>
      </c>
      <c r="B690" s="38">
        <v>43068</v>
      </c>
      <c r="C690" s="38">
        <v>43009</v>
      </c>
      <c r="D690" s="38">
        <v>43100</v>
      </c>
      <c r="E690" s="37" t="s">
        <v>67</v>
      </c>
      <c r="F690" s="37" t="s">
        <v>68</v>
      </c>
      <c r="H690" s="37" t="s">
        <v>75</v>
      </c>
      <c r="L690" s="37" t="s">
        <v>84</v>
      </c>
      <c r="T690" s="37">
        <v>12</v>
      </c>
      <c r="U690" s="40">
        <f t="shared" si="37"/>
        <v>6.0168471720818293E-4</v>
      </c>
      <c r="AF690" s="39">
        <v>19944</v>
      </c>
      <c r="AI690" s="41">
        <v>7.4</v>
      </c>
      <c r="AL690" s="41">
        <f t="shared" si="38"/>
        <v>147.5856</v>
      </c>
    </row>
    <row r="691" spans="1:38">
      <c r="A691" s="37" t="s">
        <v>66</v>
      </c>
      <c r="B691" s="38">
        <v>43069</v>
      </c>
      <c r="C691" s="38">
        <v>43009</v>
      </c>
      <c r="D691" s="38">
        <v>43100</v>
      </c>
      <c r="E691" s="37" t="s">
        <v>67</v>
      </c>
      <c r="F691" s="37" t="s">
        <v>68</v>
      </c>
      <c r="H691" s="37" t="s">
        <v>75</v>
      </c>
      <c r="L691" s="37" t="s">
        <v>84</v>
      </c>
      <c r="T691" s="37">
        <v>18</v>
      </c>
      <c r="U691" s="40">
        <f t="shared" si="37"/>
        <v>9.0239133704316443E-4</v>
      </c>
      <c r="AF691" s="39">
        <v>19947</v>
      </c>
      <c r="AI691" s="41">
        <v>7.4</v>
      </c>
      <c r="AL691" s="41">
        <f t="shared" si="38"/>
        <v>147.60780000000003</v>
      </c>
    </row>
    <row r="692" spans="1:38">
      <c r="A692" s="37" t="s">
        <v>66</v>
      </c>
      <c r="B692" s="38">
        <v>43070</v>
      </c>
      <c r="C692" s="38">
        <v>43009</v>
      </c>
      <c r="D692" s="38">
        <v>43100</v>
      </c>
      <c r="E692" s="37" t="s">
        <v>67</v>
      </c>
      <c r="F692" s="37" t="s">
        <v>68</v>
      </c>
      <c r="H692" s="37" t="s">
        <v>75</v>
      </c>
      <c r="L692" s="37" t="s">
        <v>84</v>
      </c>
      <c r="T692" s="37">
        <v>16</v>
      </c>
      <c r="U692" s="40">
        <f t="shared" si="37"/>
        <v>7.9808459696727857E-4</v>
      </c>
      <c r="AF692" s="39">
        <v>20048</v>
      </c>
      <c r="AI692" s="41">
        <v>7.4</v>
      </c>
      <c r="AL692" s="41">
        <f t="shared" si="38"/>
        <v>148.35520000000002</v>
      </c>
    </row>
    <row r="693" spans="1:38">
      <c r="A693" s="37" t="s">
        <v>66</v>
      </c>
      <c r="B693" s="38">
        <v>43071</v>
      </c>
      <c r="C693" s="38">
        <v>43009</v>
      </c>
      <c r="D693" s="38">
        <v>43100</v>
      </c>
      <c r="E693" s="37" t="s">
        <v>67</v>
      </c>
      <c r="F693" s="37" t="s">
        <v>68</v>
      </c>
      <c r="H693" s="37" t="s">
        <v>75</v>
      </c>
      <c r="L693" s="37" t="s">
        <v>84</v>
      </c>
      <c r="T693" s="37">
        <v>11</v>
      </c>
      <c r="U693" s="40">
        <f t="shared" si="37"/>
        <v>5.5908513341804318E-4</v>
      </c>
      <c r="AF693" s="39">
        <v>19675</v>
      </c>
      <c r="AI693" s="41">
        <v>7.4</v>
      </c>
      <c r="AL693" s="41">
        <f t="shared" si="38"/>
        <v>145.595</v>
      </c>
    </row>
    <row r="694" spans="1:38">
      <c r="A694" s="37" t="s">
        <v>66</v>
      </c>
      <c r="B694" s="38">
        <v>43072</v>
      </c>
      <c r="C694" s="38">
        <v>43009</v>
      </c>
      <c r="D694" s="38">
        <v>43100</v>
      </c>
      <c r="E694" s="37" t="s">
        <v>67</v>
      </c>
      <c r="F694" s="37" t="s">
        <v>68</v>
      </c>
      <c r="H694" s="37" t="s">
        <v>75</v>
      </c>
      <c r="L694" s="37" t="s">
        <v>84</v>
      </c>
      <c r="T694" s="37">
        <v>7</v>
      </c>
      <c r="U694" s="40">
        <f t="shared" si="37"/>
        <v>3.4958050339592488E-4</v>
      </c>
      <c r="AF694" s="39">
        <v>20024</v>
      </c>
      <c r="AI694" s="41">
        <v>7.4</v>
      </c>
      <c r="AL694" s="41">
        <f t="shared" si="38"/>
        <v>148.17760000000001</v>
      </c>
    </row>
    <row r="695" spans="1:38">
      <c r="A695" s="37" t="s">
        <v>66</v>
      </c>
      <c r="B695" s="38">
        <v>43066</v>
      </c>
      <c r="C695" s="38">
        <v>43009</v>
      </c>
      <c r="D695" s="38">
        <v>43100</v>
      </c>
      <c r="E695" s="37" t="s">
        <v>67</v>
      </c>
      <c r="F695" s="37" t="s">
        <v>68</v>
      </c>
      <c r="H695" s="37" t="s">
        <v>75</v>
      </c>
      <c r="L695" s="37" t="s">
        <v>85</v>
      </c>
      <c r="T695" s="37">
        <v>2</v>
      </c>
      <c r="U695" s="40">
        <f t="shared" si="37"/>
        <v>3.5925992455541585E-4</v>
      </c>
      <c r="AF695" s="39">
        <v>5567</v>
      </c>
      <c r="AI695" s="41">
        <v>8.14</v>
      </c>
      <c r="AL695" s="41">
        <f t="shared" si="38"/>
        <v>45.315380000000005</v>
      </c>
    </row>
    <row r="696" spans="1:38">
      <c r="A696" s="37" t="s">
        <v>66</v>
      </c>
      <c r="B696" s="38">
        <v>43067</v>
      </c>
      <c r="C696" s="38">
        <v>43009</v>
      </c>
      <c r="D696" s="38">
        <v>43100</v>
      </c>
      <c r="E696" s="37" t="s">
        <v>67</v>
      </c>
      <c r="F696" s="37" t="s">
        <v>68</v>
      </c>
      <c r="H696" s="37" t="s">
        <v>75</v>
      </c>
      <c r="L696" s="37" t="s">
        <v>85</v>
      </c>
      <c r="T696" s="37">
        <v>1</v>
      </c>
      <c r="U696" s="40">
        <f t="shared" si="37"/>
        <v>1.6471750947125678E-4</v>
      </c>
      <c r="AF696" s="39">
        <v>6071</v>
      </c>
      <c r="AI696" s="41">
        <v>8.14</v>
      </c>
      <c r="AL696" s="41">
        <f t="shared" si="38"/>
        <v>49.417940000000002</v>
      </c>
    </row>
    <row r="697" spans="1:38">
      <c r="A697" s="37" t="s">
        <v>66</v>
      </c>
      <c r="B697" s="38">
        <v>43068</v>
      </c>
      <c r="C697" s="38">
        <v>43009</v>
      </c>
      <c r="D697" s="38">
        <v>43100</v>
      </c>
      <c r="E697" s="37" t="s">
        <v>67</v>
      </c>
      <c r="F697" s="37" t="s">
        <v>68</v>
      </c>
      <c r="H697" s="37" t="s">
        <v>75</v>
      </c>
      <c r="L697" s="37" t="s">
        <v>85</v>
      </c>
      <c r="T697" s="37">
        <v>0</v>
      </c>
      <c r="U697" s="40">
        <f t="shared" si="37"/>
        <v>0</v>
      </c>
      <c r="AF697" s="39">
        <v>5036</v>
      </c>
      <c r="AI697" s="41">
        <v>8.14</v>
      </c>
      <c r="AL697" s="41">
        <f t="shared" si="38"/>
        <v>40.993040000000001</v>
      </c>
    </row>
    <row r="698" spans="1:38">
      <c r="A698" s="37" t="s">
        <v>66</v>
      </c>
      <c r="B698" s="38">
        <v>43069</v>
      </c>
      <c r="C698" s="38">
        <v>43009</v>
      </c>
      <c r="D698" s="38">
        <v>43100</v>
      </c>
      <c r="E698" s="37" t="s">
        <v>67</v>
      </c>
      <c r="F698" s="37" t="s">
        <v>68</v>
      </c>
      <c r="H698" s="37" t="s">
        <v>75</v>
      </c>
      <c r="L698" s="37" t="s">
        <v>85</v>
      </c>
      <c r="T698" s="37">
        <v>3</v>
      </c>
      <c r="U698" s="40">
        <f t="shared" si="37"/>
        <v>5.428881650380022E-4</v>
      </c>
      <c r="AF698" s="39">
        <v>5526</v>
      </c>
      <c r="AI698" s="41">
        <v>8.14</v>
      </c>
      <c r="AL698" s="41">
        <f t="shared" si="38"/>
        <v>44.981640000000006</v>
      </c>
    </row>
    <row r="699" spans="1:38">
      <c r="A699" s="37" t="s">
        <v>66</v>
      </c>
      <c r="B699" s="38">
        <v>43070</v>
      </c>
      <c r="C699" s="38">
        <v>43009</v>
      </c>
      <c r="D699" s="38">
        <v>43100</v>
      </c>
      <c r="E699" s="37" t="s">
        <v>67</v>
      </c>
      <c r="F699" s="37" t="s">
        <v>68</v>
      </c>
      <c r="H699" s="37" t="s">
        <v>75</v>
      </c>
      <c r="L699" s="37" t="s">
        <v>85</v>
      </c>
      <c r="T699" s="37">
        <v>2</v>
      </c>
      <c r="U699" s="40">
        <f t="shared" si="37"/>
        <v>3.5112359550561797E-4</v>
      </c>
      <c r="AF699" s="39">
        <v>5696</v>
      </c>
      <c r="AI699" s="41">
        <v>8.14</v>
      </c>
      <c r="AL699" s="41">
        <f t="shared" si="38"/>
        <v>46.36544</v>
      </c>
    </row>
    <row r="700" spans="1:38">
      <c r="A700" s="37" t="s">
        <v>66</v>
      </c>
      <c r="B700" s="38">
        <v>43071</v>
      </c>
      <c r="C700" s="38">
        <v>43009</v>
      </c>
      <c r="D700" s="38">
        <v>43100</v>
      </c>
      <c r="E700" s="37" t="s">
        <v>67</v>
      </c>
      <c r="F700" s="37" t="s">
        <v>68</v>
      </c>
      <c r="H700" s="37" t="s">
        <v>75</v>
      </c>
      <c r="L700" s="37" t="s">
        <v>85</v>
      </c>
      <c r="T700" s="37">
        <v>2</v>
      </c>
      <c r="U700" s="40">
        <f t="shared" si="37"/>
        <v>3.6677058499908307E-4</v>
      </c>
      <c r="AF700" s="39">
        <v>5453</v>
      </c>
      <c r="AI700" s="41">
        <v>8.14</v>
      </c>
      <c r="AL700" s="41">
        <f t="shared" si="38"/>
        <v>44.387420000000006</v>
      </c>
    </row>
    <row r="701" spans="1:38">
      <c r="A701" s="37" t="s">
        <v>66</v>
      </c>
      <c r="B701" s="38">
        <v>43072</v>
      </c>
      <c r="C701" s="38">
        <v>43009</v>
      </c>
      <c r="D701" s="38">
        <v>43100</v>
      </c>
      <c r="E701" s="37" t="s">
        <v>67</v>
      </c>
      <c r="F701" s="37" t="s">
        <v>68</v>
      </c>
      <c r="H701" s="37" t="s">
        <v>75</v>
      </c>
      <c r="L701" s="37" t="s">
        <v>85</v>
      </c>
      <c r="T701" s="37">
        <v>0</v>
      </c>
      <c r="U701" s="40">
        <f t="shared" si="37"/>
        <v>0</v>
      </c>
      <c r="AF701" s="39">
        <v>5453</v>
      </c>
      <c r="AI701" s="41">
        <v>8.14</v>
      </c>
      <c r="AL701" s="41">
        <f t="shared" si="38"/>
        <v>44.387420000000006</v>
      </c>
    </row>
    <row r="702" spans="1:38">
      <c r="A702" s="37" t="s">
        <v>66</v>
      </c>
      <c r="B702" s="38">
        <v>43073</v>
      </c>
      <c r="C702" s="38">
        <v>43009</v>
      </c>
      <c r="D702" s="38">
        <v>43100</v>
      </c>
      <c r="E702" s="37" t="s">
        <v>67</v>
      </c>
      <c r="F702" s="37" t="s">
        <v>68</v>
      </c>
      <c r="H702" s="37" t="s">
        <v>69</v>
      </c>
      <c r="L702" s="37" t="s">
        <v>76</v>
      </c>
      <c r="Q702" s="39">
        <v>19172</v>
      </c>
      <c r="T702" s="37">
        <v>20</v>
      </c>
      <c r="U702" s="40">
        <f t="shared" si="37"/>
        <v>1.0592098294672175E-3</v>
      </c>
      <c r="AB702" s="37">
        <v>19172</v>
      </c>
      <c r="AF702" s="39">
        <v>18882</v>
      </c>
      <c r="AG702" s="40">
        <f>AF702/Q702</f>
        <v>0.98487377425412059</v>
      </c>
      <c r="AI702" s="41">
        <v>27.05</v>
      </c>
      <c r="AL702" s="41">
        <f t="shared" si="38"/>
        <v>510.75810000000001</v>
      </c>
    </row>
    <row r="703" spans="1:38">
      <c r="A703" s="37" t="s">
        <v>66</v>
      </c>
      <c r="B703" s="38">
        <v>43074</v>
      </c>
      <c r="C703" s="38">
        <v>43009</v>
      </c>
      <c r="D703" s="38">
        <v>43100</v>
      </c>
      <c r="E703" s="37" t="s">
        <v>67</v>
      </c>
      <c r="F703" s="37" t="s">
        <v>68</v>
      </c>
      <c r="H703" s="37" t="s">
        <v>69</v>
      </c>
      <c r="L703" s="37" t="s">
        <v>76</v>
      </c>
      <c r="Q703" s="39">
        <v>17817</v>
      </c>
      <c r="T703" s="37">
        <v>5</v>
      </c>
      <c r="U703" s="40">
        <f t="shared" si="37"/>
        <v>2.8499772001823985E-4</v>
      </c>
      <c r="AB703" s="37">
        <v>17817</v>
      </c>
      <c r="AF703" s="39">
        <v>17544</v>
      </c>
      <c r="AG703" s="40">
        <f t="shared" ref="AG703:AG758" si="39">AF703/Q703</f>
        <v>0.9846775551439636</v>
      </c>
      <c r="AI703" s="41">
        <v>27.05</v>
      </c>
      <c r="AL703" s="41">
        <f t="shared" si="38"/>
        <v>474.5652</v>
      </c>
    </row>
    <row r="704" spans="1:38">
      <c r="A704" s="37" t="s">
        <v>66</v>
      </c>
      <c r="B704" s="38">
        <v>43075</v>
      </c>
      <c r="C704" s="38">
        <v>43009</v>
      </c>
      <c r="D704" s="38">
        <v>43100</v>
      </c>
      <c r="E704" s="37" t="s">
        <v>67</v>
      </c>
      <c r="F704" s="37" t="s">
        <v>68</v>
      </c>
      <c r="H704" s="37" t="s">
        <v>69</v>
      </c>
      <c r="L704" s="37" t="s">
        <v>76</v>
      </c>
      <c r="Q704" s="39">
        <v>11125</v>
      </c>
      <c r="T704" s="37">
        <v>12</v>
      </c>
      <c r="U704" s="40">
        <f t="shared" si="37"/>
        <v>1.0960906101571063E-3</v>
      </c>
      <c r="AB704" s="37">
        <v>11125</v>
      </c>
      <c r="AF704" s="39">
        <v>10948</v>
      </c>
      <c r="AG704" s="40">
        <f t="shared" si="39"/>
        <v>0.98408988764044947</v>
      </c>
      <c r="AI704" s="41">
        <v>27.05</v>
      </c>
      <c r="AL704" s="41">
        <f t="shared" si="38"/>
        <v>296.14340000000004</v>
      </c>
    </row>
    <row r="705" spans="1:38">
      <c r="A705" s="37" t="s">
        <v>66</v>
      </c>
      <c r="B705" s="38">
        <v>43076</v>
      </c>
      <c r="C705" s="38">
        <v>43009</v>
      </c>
      <c r="D705" s="38">
        <v>43100</v>
      </c>
      <c r="E705" s="37" t="s">
        <v>67</v>
      </c>
      <c r="F705" s="37" t="s">
        <v>68</v>
      </c>
      <c r="H705" s="37" t="s">
        <v>69</v>
      </c>
      <c r="L705" s="37" t="s">
        <v>76</v>
      </c>
      <c r="Q705" s="39">
        <v>37829</v>
      </c>
      <c r="T705" s="37">
        <v>35</v>
      </c>
      <c r="U705" s="40">
        <f t="shared" si="37"/>
        <v>9.3846360101890332E-4</v>
      </c>
      <c r="AB705" s="37">
        <v>37829</v>
      </c>
      <c r="AF705" s="39">
        <v>37295</v>
      </c>
      <c r="AG705" s="40">
        <f t="shared" si="39"/>
        <v>0.9858838457268233</v>
      </c>
      <c r="AI705" s="41">
        <v>27.05</v>
      </c>
      <c r="AL705" s="41">
        <f t="shared" si="38"/>
        <v>1008.82975</v>
      </c>
    </row>
    <row r="706" spans="1:38">
      <c r="A706" s="37" t="s">
        <v>66</v>
      </c>
      <c r="B706" s="38">
        <v>43077</v>
      </c>
      <c r="C706" s="38">
        <v>43009</v>
      </c>
      <c r="D706" s="38">
        <v>43100</v>
      </c>
      <c r="E706" s="37" t="s">
        <v>67</v>
      </c>
      <c r="F706" s="37" t="s">
        <v>68</v>
      </c>
      <c r="H706" s="37" t="s">
        <v>69</v>
      </c>
      <c r="L706" s="37" t="s">
        <v>76</v>
      </c>
      <c r="Q706" s="39">
        <v>40973</v>
      </c>
      <c r="T706" s="37">
        <v>33</v>
      </c>
      <c r="U706" s="40">
        <f t="shared" si="37"/>
        <v>8.1646791033697862E-4</v>
      </c>
      <c r="AB706" s="37">
        <v>40973</v>
      </c>
      <c r="AF706" s="39">
        <v>40418</v>
      </c>
      <c r="AG706" s="40">
        <f t="shared" si="39"/>
        <v>0.98645449442315669</v>
      </c>
      <c r="AI706" s="41">
        <v>27.05</v>
      </c>
      <c r="AL706" s="41">
        <f t="shared" si="38"/>
        <v>1093.3069</v>
      </c>
    </row>
    <row r="707" spans="1:38">
      <c r="A707" s="37" t="s">
        <v>66</v>
      </c>
      <c r="B707" s="38">
        <v>43078</v>
      </c>
      <c r="C707" s="38">
        <v>43009</v>
      </c>
      <c r="D707" s="38">
        <v>43100</v>
      </c>
      <c r="E707" s="37" t="s">
        <v>67</v>
      </c>
      <c r="F707" s="37" t="s">
        <v>68</v>
      </c>
      <c r="H707" s="37" t="s">
        <v>69</v>
      </c>
      <c r="L707" s="37" t="s">
        <v>76</v>
      </c>
      <c r="Q707" s="39">
        <v>43256</v>
      </c>
      <c r="T707" s="37">
        <v>25</v>
      </c>
      <c r="U707" s="40">
        <f t="shared" si="37"/>
        <v>5.8538412906549277E-4</v>
      </c>
      <c r="AB707" s="37">
        <v>43256</v>
      </c>
      <c r="AF707" s="39">
        <v>42707</v>
      </c>
      <c r="AG707" s="40">
        <f t="shared" si="39"/>
        <v>0.98730811910486405</v>
      </c>
      <c r="AI707" s="41">
        <v>27.05</v>
      </c>
      <c r="AL707" s="41">
        <f t="shared" si="38"/>
        <v>1155.2243500000002</v>
      </c>
    </row>
    <row r="708" spans="1:38">
      <c r="A708" s="37" t="s">
        <v>66</v>
      </c>
      <c r="B708" s="38">
        <v>43079</v>
      </c>
      <c r="C708" s="38">
        <v>43009</v>
      </c>
      <c r="D708" s="38">
        <v>43100</v>
      </c>
      <c r="E708" s="37" t="s">
        <v>67</v>
      </c>
      <c r="F708" s="37" t="s">
        <v>68</v>
      </c>
      <c r="H708" s="37" t="s">
        <v>69</v>
      </c>
      <c r="L708" s="37" t="s">
        <v>76</v>
      </c>
      <c r="Q708" s="39">
        <v>44930</v>
      </c>
      <c r="T708" s="37">
        <v>44</v>
      </c>
      <c r="U708" s="40">
        <f t="shared" si="37"/>
        <v>9.961061305804582E-4</v>
      </c>
      <c r="AB708" s="37">
        <v>44930</v>
      </c>
      <c r="AF708" s="39">
        <v>44172</v>
      </c>
      <c r="AG708" s="40">
        <f t="shared" si="39"/>
        <v>0.98312931226352107</v>
      </c>
      <c r="AI708" s="41">
        <v>27.05</v>
      </c>
      <c r="AL708" s="41">
        <f t="shared" si="38"/>
        <v>1194.8526000000002</v>
      </c>
    </row>
    <row r="709" spans="1:38">
      <c r="A709" s="37" t="s">
        <v>66</v>
      </c>
      <c r="B709" s="38">
        <v>43073</v>
      </c>
      <c r="C709" s="38">
        <v>43009</v>
      </c>
      <c r="D709" s="38">
        <v>43100</v>
      </c>
      <c r="E709" s="37" t="s">
        <v>67</v>
      </c>
      <c r="F709" s="37" t="s">
        <v>68</v>
      </c>
      <c r="H709" s="37" t="s">
        <v>70</v>
      </c>
      <c r="L709" s="37" t="s">
        <v>76</v>
      </c>
      <c r="Q709" s="39">
        <v>22967</v>
      </c>
      <c r="T709" s="37">
        <v>7</v>
      </c>
      <c r="U709" s="40">
        <f t="shared" si="37"/>
        <v>3.0857394754242893E-4</v>
      </c>
      <c r="AB709" s="37">
        <v>22967</v>
      </c>
      <c r="AF709" s="39">
        <v>22685</v>
      </c>
      <c r="AG709" s="40">
        <f t="shared" si="39"/>
        <v>0.98772151347585668</v>
      </c>
      <c r="AI709" s="41">
        <v>27.05</v>
      </c>
      <c r="AL709" s="41">
        <f t="shared" si="38"/>
        <v>613.62924999999996</v>
      </c>
    </row>
    <row r="710" spans="1:38">
      <c r="A710" s="37" t="s">
        <v>66</v>
      </c>
      <c r="B710" s="38">
        <v>43074</v>
      </c>
      <c r="C710" s="38">
        <v>43009</v>
      </c>
      <c r="D710" s="38">
        <v>43100</v>
      </c>
      <c r="E710" s="37" t="s">
        <v>67</v>
      </c>
      <c r="F710" s="37" t="s">
        <v>68</v>
      </c>
      <c r="H710" s="37" t="s">
        <v>70</v>
      </c>
      <c r="L710" s="37" t="s">
        <v>76</v>
      </c>
      <c r="Q710" s="39">
        <v>20028</v>
      </c>
      <c r="T710" s="37">
        <v>19</v>
      </c>
      <c r="U710" s="40">
        <f t="shared" si="37"/>
        <v>9.5925682839400207E-4</v>
      </c>
      <c r="AB710" s="37">
        <v>20028</v>
      </c>
      <c r="AF710" s="39">
        <v>19807</v>
      </c>
      <c r="AG710" s="40">
        <f t="shared" si="39"/>
        <v>0.98896544837227884</v>
      </c>
      <c r="AI710" s="41">
        <v>27.05</v>
      </c>
      <c r="AL710" s="41">
        <f t="shared" si="38"/>
        <v>535.77935000000002</v>
      </c>
    </row>
    <row r="711" spans="1:38">
      <c r="A711" s="37" t="s">
        <v>66</v>
      </c>
      <c r="B711" s="38">
        <v>43075</v>
      </c>
      <c r="C711" s="38">
        <v>43009</v>
      </c>
      <c r="D711" s="38">
        <v>43100</v>
      </c>
      <c r="E711" s="37" t="s">
        <v>67</v>
      </c>
      <c r="F711" s="37" t="s">
        <v>68</v>
      </c>
      <c r="H711" s="37" t="s">
        <v>70</v>
      </c>
      <c r="L711" s="37" t="s">
        <v>76</v>
      </c>
      <c r="Q711" s="39">
        <v>12232</v>
      </c>
      <c r="T711" s="37">
        <v>9</v>
      </c>
      <c r="U711" s="40">
        <f t="shared" si="37"/>
        <v>7.4447845148482091E-4</v>
      </c>
      <c r="AB711" s="37">
        <v>12232</v>
      </c>
      <c r="AF711" s="39">
        <v>12089</v>
      </c>
      <c r="AG711" s="40">
        <f t="shared" si="39"/>
        <v>0.98830935251798557</v>
      </c>
      <c r="AI711" s="41">
        <v>27.05</v>
      </c>
      <c r="AL711" s="41">
        <f t="shared" si="38"/>
        <v>327.00745000000001</v>
      </c>
    </row>
    <row r="712" spans="1:38">
      <c r="A712" s="37" t="s">
        <v>66</v>
      </c>
      <c r="B712" s="38">
        <v>43076</v>
      </c>
      <c r="C712" s="38">
        <v>43009</v>
      </c>
      <c r="D712" s="38">
        <v>43100</v>
      </c>
      <c r="E712" s="37" t="s">
        <v>67</v>
      </c>
      <c r="F712" s="37" t="s">
        <v>68</v>
      </c>
      <c r="H712" s="37" t="s">
        <v>70</v>
      </c>
      <c r="L712" s="37" t="s">
        <v>76</v>
      </c>
      <c r="Q712" s="39">
        <v>46231</v>
      </c>
      <c r="T712" s="37">
        <v>24</v>
      </c>
      <c r="U712" s="40">
        <f t="shared" si="37"/>
        <v>5.2459016393442627E-4</v>
      </c>
      <c r="AB712" s="37">
        <v>46231</v>
      </c>
      <c r="AF712" s="39">
        <v>45750</v>
      </c>
      <c r="AG712" s="40">
        <f t="shared" si="39"/>
        <v>0.98959572581168476</v>
      </c>
      <c r="AI712" s="41">
        <v>27.05</v>
      </c>
      <c r="AL712" s="41">
        <f t="shared" si="38"/>
        <v>1237.5374999999999</v>
      </c>
    </row>
    <row r="713" spans="1:38">
      <c r="A713" s="37" t="s">
        <v>66</v>
      </c>
      <c r="B713" s="38">
        <v>43077</v>
      </c>
      <c r="C713" s="38">
        <v>43009</v>
      </c>
      <c r="D713" s="38">
        <v>43100</v>
      </c>
      <c r="E713" s="37" t="s">
        <v>67</v>
      </c>
      <c r="F713" s="37" t="s">
        <v>68</v>
      </c>
      <c r="H713" s="37" t="s">
        <v>70</v>
      </c>
      <c r="L713" s="37" t="s">
        <v>76</v>
      </c>
      <c r="Q713" s="39">
        <v>51761</v>
      </c>
      <c r="T713" s="37">
        <v>32</v>
      </c>
      <c r="U713" s="40">
        <f t="shared" si="37"/>
        <v>6.241101554424356E-4</v>
      </c>
      <c r="AB713" s="37">
        <v>51761</v>
      </c>
      <c r="AF713" s="39">
        <v>51273</v>
      </c>
      <c r="AG713" s="40">
        <f t="shared" si="39"/>
        <v>0.99057205231738177</v>
      </c>
      <c r="AI713" s="41">
        <v>27.05</v>
      </c>
      <c r="AL713" s="41">
        <f t="shared" si="38"/>
        <v>1386.9346500000001</v>
      </c>
    </row>
    <row r="714" spans="1:38">
      <c r="A714" s="37" t="s">
        <v>66</v>
      </c>
      <c r="B714" s="38">
        <v>43078</v>
      </c>
      <c r="C714" s="38">
        <v>43009</v>
      </c>
      <c r="D714" s="38">
        <v>43100</v>
      </c>
      <c r="E714" s="37" t="s">
        <v>67</v>
      </c>
      <c r="F714" s="37" t="s">
        <v>68</v>
      </c>
      <c r="H714" s="37" t="s">
        <v>70</v>
      </c>
      <c r="L714" s="37" t="s">
        <v>76</v>
      </c>
      <c r="Q714" s="39">
        <v>53686</v>
      </c>
      <c r="T714" s="37">
        <v>22</v>
      </c>
      <c r="U714" s="40">
        <f t="shared" si="37"/>
        <v>4.1348720069165132E-4</v>
      </c>
      <c r="AB714" s="37">
        <v>53686</v>
      </c>
      <c r="AF714" s="39">
        <v>53206</v>
      </c>
      <c r="AG714" s="40">
        <f t="shared" si="39"/>
        <v>0.99105912155869313</v>
      </c>
      <c r="AI714" s="41">
        <v>27.05</v>
      </c>
      <c r="AL714" s="41">
        <f t="shared" si="38"/>
        <v>1439.2223000000001</v>
      </c>
    </row>
    <row r="715" spans="1:38">
      <c r="A715" s="37" t="s">
        <v>66</v>
      </c>
      <c r="B715" s="38">
        <v>43079</v>
      </c>
      <c r="C715" s="38">
        <v>43009</v>
      </c>
      <c r="D715" s="38">
        <v>43100</v>
      </c>
      <c r="E715" s="37" t="s">
        <v>67</v>
      </c>
      <c r="F715" s="37" t="s">
        <v>68</v>
      </c>
      <c r="H715" s="37" t="s">
        <v>70</v>
      </c>
      <c r="L715" s="37" t="s">
        <v>76</v>
      </c>
      <c r="Q715" s="39">
        <v>53541</v>
      </c>
      <c r="T715" s="37">
        <v>34</v>
      </c>
      <c r="U715" s="40">
        <f t="shared" si="37"/>
        <v>6.4260064260064263E-4</v>
      </c>
      <c r="AB715" s="37">
        <v>53541</v>
      </c>
      <c r="AF715" s="39">
        <v>52910</v>
      </c>
      <c r="AG715" s="40">
        <f t="shared" si="39"/>
        <v>0.98821463924842645</v>
      </c>
      <c r="AI715" s="41">
        <v>27.05</v>
      </c>
      <c r="AL715" s="41">
        <f t="shared" si="38"/>
        <v>1431.2155</v>
      </c>
    </row>
    <row r="716" spans="1:38">
      <c r="A716" s="37" t="s">
        <v>66</v>
      </c>
      <c r="B716" s="38">
        <v>43073</v>
      </c>
      <c r="C716" s="38">
        <v>43009</v>
      </c>
      <c r="D716" s="38">
        <v>43100</v>
      </c>
      <c r="E716" s="37" t="s">
        <v>67</v>
      </c>
      <c r="F716" s="37" t="s">
        <v>68</v>
      </c>
      <c r="H716" s="37" t="s">
        <v>71</v>
      </c>
      <c r="L716" s="37" t="s">
        <v>77</v>
      </c>
      <c r="Q716" s="39">
        <v>22761</v>
      </c>
      <c r="T716" s="37">
        <v>25</v>
      </c>
      <c r="U716" s="40">
        <f t="shared" si="37"/>
        <v>1.1137841931747304E-3</v>
      </c>
      <c r="AB716" s="37">
        <v>22761</v>
      </c>
      <c r="AF716" s="39">
        <v>22446</v>
      </c>
      <c r="AG716" s="40">
        <f t="shared" si="39"/>
        <v>0.98616053776196122</v>
      </c>
      <c r="AI716" s="41">
        <v>32.46</v>
      </c>
      <c r="AL716" s="41">
        <f t="shared" si="38"/>
        <v>728.59716000000003</v>
      </c>
    </row>
    <row r="717" spans="1:38">
      <c r="A717" s="37" t="s">
        <v>66</v>
      </c>
      <c r="B717" s="38">
        <v>43074</v>
      </c>
      <c r="C717" s="38">
        <v>43009</v>
      </c>
      <c r="D717" s="38">
        <v>43100</v>
      </c>
      <c r="E717" s="37" t="s">
        <v>67</v>
      </c>
      <c r="F717" s="37" t="s">
        <v>68</v>
      </c>
      <c r="H717" s="37" t="s">
        <v>71</v>
      </c>
      <c r="L717" s="37" t="s">
        <v>77</v>
      </c>
      <c r="Q717" s="39">
        <v>22891</v>
      </c>
      <c r="T717" s="37">
        <v>25</v>
      </c>
      <c r="U717" s="40">
        <f t="shared" si="37"/>
        <v>1.1082542778615126E-3</v>
      </c>
      <c r="AB717" s="37">
        <v>22891</v>
      </c>
      <c r="AF717" s="39">
        <v>22558</v>
      </c>
      <c r="AG717" s="40">
        <f t="shared" si="39"/>
        <v>0.98545279804289898</v>
      </c>
      <c r="AI717" s="41">
        <v>32.46</v>
      </c>
      <c r="AL717" s="41">
        <f t="shared" si="38"/>
        <v>732.23268000000007</v>
      </c>
    </row>
    <row r="718" spans="1:38">
      <c r="A718" s="37" t="s">
        <v>66</v>
      </c>
      <c r="B718" s="38">
        <v>43075</v>
      </c>
      <c r="C718" s="38">
        <v>43009</v>
      </c>
      <c r="D718" s="38">
        <v>43100</v>
      </c>
      <c r="E718" s="37" t="s">
        <v>67</v>
      </c>
      <c r="F718" s="37" t="s">
        <v>68</v>
      </c>
      <c r="H718" s="37" t="s">
        <v>71</v>
      </c>
      <c r="L718" s="37" t="s">
        <v>77</v>
      </c>
      <c r="Q718" s="39">
        <v>1893</v>
      </c>
      <c r="T718" s="37">
        <v>3</v>
      </c>
      <c r="U718" s="40">
        <f t="shared" si="37"/>
        <v>1.5974440894568689E-3</v>
      </c>
      <c r="AB718" s="37">
        <v>1893</v>
      </c>
      <c r="AF718" s="39">
        <v>1878</v>
      </c>
      <c r="AG718" s="40">
        <f t="shared" si="39"/>
        <v>0.99207606973058637</v>
      </c>
      <c r="AI718" s="41">
        <v>32.46</v>
      </c>
      <c r="AL718" s="41">
        <f t="shared" si="38"/>
        <v>60.959880000000005</v>
      </c>
    </row>
    <row r="719" spans="1:38">
      <c r="A719" s="37" t="s">
        <v>66</v>
      </c>
      <c r="B719" s="38">
        <v>43075</v>
      </c>
      <c r="C719" s="38">
        <v>43009</v>
      </c>
      <c r="D719" s="38">
        <v>43100</v>
      </c>
      <c r="E719" s="37" t="s">
        <v>67</v>
      </c>
      <c r="F719" s="37" t="s">
        <v>68</v>
      </c>
      <c r="H719" s="37" t="s">
        <v>128</v>
      </c>
      <c r="L719" s="37" t="s">
        <v>77</v>
      </c>
      <c r="Q719" s="39">
        <v>8056</v>
      </c>
      <c r="T719" s="37">
        <v>14</v>
      </c>
      <c r="U719" s="40">
        <f t="shared" si="37"/>
        <v>1.7694641051567239E-3</v>
      </c>
      <c r="AB719" s="37">
        <v>8056</v>
      </c>
      <c r="AF719" s="39">
        <v>7912</v>
      </c>
      <c r="AG719" s="40">
        <f t="shared" si="39"/>
        <v>0.98212512413108244</v>
      </c>
      <c r="AI719" s="41">
        <v>32.46</v>
      </c>
      <c r="AL719" s="41">
        <f t="shared" si="38"/>
        <v>256.82352000000003</v>
      </c>
    </row>
    <row r="720" spans="1:38">
      <c r="A720" s="37" t="s">
        <v>66</v>
      </c>
      <c r="B720" s="38">
        <v>43076</v>
      </c>
      <c r="C720" s="38">
        <v>43009</v>
      </c>
      <c r="D720" s="38">
        <v>43100</v>
      </c>
      <c r="E720" s="37" t="s">
        <v>67</v>
      </c>
      <c r="F720" s="37" t="s">
        <v>68</v>
      </c>
      <c r="H720" s="37" t="s">
        <v>128</v>
      </c>
      <c r="L720" s="37" t="s">
        <v>77</v>
      </c>
      <c r="Q720" s="39">
        <v>19050</v>
      </c>
      <c r="T720" s="37">
        <v>38</v>
      </c>
      <c r="U720" s="40">
        <f t="shared" si="37"/>
        <v>2.0288307528029898E-3</v>
      </c>
      <c r="AB720" s="37">
        <v>19050</v>
      </c>
      <c r="AF720" s="39">
        <v>18730</v>
      </c>
      <c r="AG720" s="40">
        <f t="shared" si="39"/>
        <v>0.98320209973753281</v>
      </c>
      <c r="AI720" s="41">
        <v>32.46</v>
      </c>
      <c r="AL720" s="41">
        <f t="shared" si="38"/>
        <v>607.97580000000005</v>
      </c>
    </row>
    <row r="721" spans="1:38">
      <c r="A721" s="37" t="s">
        <v>66</v>
      </c>
      <c r="B721" s="38">
        <v>43077</v>
      </c>
      <c r="C721" s="38">
        <v>43009</v>
      </c>
      <c r="D721" s="38">
        <v>43100</v>
      </c>
      <c r="E721" s="37" t="s">
        <v>67</v>
      </c>
      <c r="F721" s="37" t="s">
        <v>68</v>
      </c>
      <c r="H721" s="37" t="s">
        <v>128</v>
      </c>
      <c r="L721" s="37" t="s">
        <v>77</v>
      </c>
      <c r="Q721" s="39">
        <v>18856</v>
      </c>
      <c r="T721" s="37">
        <v>14</v>
      </c>
      <c r="U721" s="40">
        <f t="shared" si="37"/>
        <v>7.543103448275862E-4</v>
      </c>
      <c r="AB721" s="37">
        <v>18856</v>
      </c>
      <c r="AF721" s="39">
        <v>18560</v>
      </c>
      <c r="AG721" s="40">
        <f t="shared" si="39"/>
        <v>0.98430207891387356</v>
      </c>
      <c r="AI721" s="41">
        <v>32.46</v>
      </c>
      <c r="AL721" s="41">
        <f t="shared" si="38"/>
        <v>602.45759999999996</v>
      </c>
    </row>
    <row r="722" spans="1:38">
      <c r="A722" s="37" t="s">
        <v>66</v>
      </c>
      <c r="B722" s="38">
        <v>43078</v>
      </c>
      <c r="C722" s="38">
        <v>43009</v>
      </c>
      <c r="D722" s="38">
        <v>43100</v>
      </c>
      <c r="E722" s="37" t="s">
        <v>67</v>
      </c>
      <c r="F722" s="37" t="s">
        <v>68</v>
      </c>
      <c r="H722" s="37" t="s">
        <v>128</v>
      </c>
      <c r="L722" s="37" t="s">
        <v>77</v>
      </c>
      <c r="Q722" s="39">
        <v>19417</v>
      </c>
      <c r="T722" s="37">
        <v>16</v>
      </c>
      <c r="U722" s="40">
        <f t="shared" si="37"/>
        <v>8.4943724782331708E-4</v>
      </c>
      <c r="AB722" s="37">
        <v>19417</v>
      </c>
      <c r="AF722" s="39">
        <v>18836</v>
      </c>
      <c r="AG722" s="40">
        <f t="shared" si="39"/>
        <v>0.97007776690528913</v>
      </c>
      <c r="AI722" s="41">
        <v>32.46</v>
      </c>
      <c r="AL722" s="41">
        <f t="shared" si="38"/>
        <v>611.41656</v>
      </c>
    </row>
    <row r="723" spans="1:38">
      <c r="A723" s="37" t="s">
        <v>66</v>
      </c>
      <c r="B723" s="38">
        <v>43079</v>
      </c>
      <c r="C723" s="38">
        <v>43009</v>
      </c>
      <c r="D723" s="38">
        <v>43100</v>
      </c>
      <c r="E723" s="37" t="s">
        <v>67</v>
      </c>
      <c r="F723" s="37" t="s">
        <v>68</v>
      </c>
      <c r="H723" s="37" t="s">
        <v>128</v>
      </c>
      <c r="L723" s="37" t="s">
        <v>77</v>
      </c>
      <c r="Q723" s="39">
        <v>17946</v>
      </c>
      <c r="T723" s="37">
        <v>15</v>
      </c>
      <c r="U723" s="40">
        <f t="shared" si="37"/>
        <v>8.3199290032725051E-4</v>
      </c>
      <c r="AB723" s="37">
        <v>17946</v>
      </c>
      <c r="AF723" s="39">
        <v>18029</v>
      </c>
      <c r="AG723" s="40">
        <f t="shared" si="39"/>
        <v>1.004624986069319</v>
      </c>
      <c r="AI723" s="41">
        <v>32.46</v>
      </c>
      <c r="AL723" s="41">
        <f t="shared" si="38"/>
        <v>585.22133999999994</v>
      </c>
    </row>
    <row r="724" spans="1:38">
      <c r="A724" s="37" t="s">
        <v>66</v>
      </c>
      <c r="B724" s="38">
        <v>43073</v>
      </c>
      <c r="C724" s="38">
        <v>43009</v>
      </c>
      <c r="D724" s="38">
        <v>43100</v>
      </c>
      <c r="E724" s="37" t="s">
        <v>67</v>
      </c>
      <c r="F724" s="37" t="s">
        <v>68</v>
      </c>
      <c r="H724" s="37" t="s">
        <v>72</v>
      </c>
      <c r="L724" s="37" t="s">
        <v>78</v>
      </c>
      <c r="Q724" s="39">
        <v>21576</v>
      </c>
      <c r="T724" s="37">
        <v>11</v>
      </c>
      <c r="U724" s="40">
        <f t="shared" si="37"/>
        <v>5.1534317170297489E-4</v>
      </c>
      <c r="AB724" s="37">
        <v>21576</v>
      </c>
      <c r="AF724" s="39">
        <v>21345</v>
      </c>
      <c r="AG724" s="40">
        <f t="shared" si="39"/>
        <v>0.98929365962180205</v>
      </c>
      <c r="AI724" s="41">
        <v>32.46</v>
      </c>
      <c r="AL724" s="41">
        <f t="shared" si="38"/>
        <v>692.85870000000011</v>
      </c>
    </row>
    <row r="725" spans="1:38">
      <c r="A725" s="37" t="s">
        <v>66</v>
      </c>
      <c r="B725" s="38">
        <v>43074</v>
      </c>
      <c r="C725" s="38">
        <v>43009</v>
      </c>
      <c r="D725" s="38">
        <v>43100</v>
      </c>
      <c r="E725" s="37" t="s">
        <v>67</v>
      </c>
      <c r="F725" s="37" t="s">
        <v>68</v>
      </c>
      <c r="H725" s="37" t="s">
        <v>72</v>
      </c>
      <c r="L725" s="37" t="s">
        <v>78</v>
      </c>
      <c r="Q725" s="39">
        <v>21531</v>
      </c>
      <c r="T725" s="37">
        <v>6</v>
      </c>
      <c r="U725" s="40">
        <f t="shared" si="37"/>
        <v>2.8150511400957119E-4</v>
      </c>
      <c r="AB725" s="37">
        <v>21531</v>
      </c>
      <c r="AF725" s="39">
        <v>21314</v>
      </c>
      <c r="AG725" s="40">
        <f t="shared" si="39"/>
        <v>0.98992150852259531</v>
      </c>
      <c r="AI725" s="41">
        <v>32.46</v>
      </c>
      <c r="AL725" s="41">
        <f t="shared" si="38"/>
        <v>691.85244000000012</v>
      </c>
    </row>
    <row r="726" spans="1:38">
      <c r="A726" s="37" t="s">
        <v>66</v>
      </c>
      <c r="B726" s="38">
        <v>43075</v>
      </c>
      <c r="C726" s="38">
        <v>43009</v>
      </c>
      <c r="D726" s="38">
        <v>43100</v>
      </c>
      <c r="E726" s="37" t="s">
        <v>67</v>
      </c>
      <c r="F726" s="37" t="s">
        <v>68</v>
      </c>
      <c r="H726" s="37" t="s">
        <v>72</v>
      </c>
      <c r="L726" s="37" t="s">
        <v>78</v>
      </c>
      <c r="Q726" s="39">
        <v>2285</v>
      </c>
      <c r="T726" s="37">
        <v>0</v>
      </c>
      <c r="U726" s="40">
        <f t="shared" si="37"/>
        <v>0</v>
      </c>
      <c r="AB726" s="37">
        <v>2285</v>
      </c>
      <c r="AF726" s="39">
        <v>2291</v>
      </c>
      <c r="AG726" s="40">
        <f t="shared" si="39"/>
        <v>1.0026258205689278</v>
      </c>
      <c r="AI726" s="41">
        <v>32.46</v>
      </c>
      <c r="AL726" s="41">
        <f t="shared" si="38"/>
        <v>74.365859999999998</v>
      </c>
    </row>
    <row r="727" spans="1:38">
      <c r="A727" s="37" t="s">
        <v>66</v>
      </c>
      <c r="B727" s="38">
        <v>43076</v>
      </c>
      <c r="C727" s="38">
        <v>43009</v>
      </c>
      <c r="D727" s="38">
        <v>43100</v>
      </c>
      <c r="E727" s="37" t="s">
        <v>67</v>
      </c>
      <c r="F727" s="37" t="s">
        <v>68</v>
      </c>
      <c r="H727" s="37" t="s">
        <v>72</v>
      </c>
      <c r="L727" s="37" t="s">
        <v>78</v>
      </c>
      <c r="Q727" s="39">
        <v>1</v>
      </c>
      <c r="T727" s="37">
        <v>0</v>
      </c>
      <c r="U727" s="40">
        <f t="shared" si="37"/>
        <v>0</v>
      </c>
      <c r="AB727" s="37">
        <v>1</v>
      </c>
      <c r="AF727" s="39">
        <v>1</v>
      </c>
      <c r="AG727" s="40">
        <f t="shared" si="39"/>
        <v>1</v>
      </c>
      <c r="AI727" s="41">
        <v>32.46</v>
      </c>
      <c r="AL727" s="41">
        <f t="shared" si="38"/>
        <v>3.2460000000000003E-2</v>
      </c>
    </row>
    <row r="728" spans="1:38">
      <c r="A728" s="37" t="s">
        <v>66</v>
      </c>
      <c r="B728" s="38">
        <v>43075</v>
      </c>
      <c r="C728" s="38">
        <v>43009</v>
      </c>
      <c r="D728" s="38">
        <v>43100</v>
      </c>
      <c r="E728" s="37" t="s">
        <v>67</v>
      </c>
      <c r="F728" s="37" t="s">
        <v>68</v>
      </c>
      <c r="H728" s="37" t="s">
        <v>129</v>
      </c>
      <c r="L728" s="37" t="s">
        <v>78</v>
      </c>
      <c r="Q728" s="39">
        <v>7455</v>
      </c>
      <c r="T728" s="37">
        <v>2</v>
      </c>
      <c r="U728" s="40">
        <f t="shared" si="37"/>
        <v>2.7155465037338765E-4</v>
      </c>
      <c r="AB728" s="37">
        <v>7455</v>
      </c>
      <c r="AF728" s="39">
        <v>7365</v>
      </c>
      <c r="AG728" s="40">
        <f t="shared" si="39"/>
        <v>0.98792756539235416</v>
      </c>
      <c r="AI728" s="41">
        <v>32.46</v>
      </c>
      <c r="AL728" s="41">
        <f t="shared" si="38"/>
        <v>239.06789999999998</v>
      </c>
    </row>
    <row r="729" spans="1:38">
      <c r="A729" s="37" t="s">
        <v>66</v>
      </c>
      <c r="B729" s="38">
        <v>43076</v>
      </c>
      <c r="C729" s="38">
        <v>43009</v>
      </c>
      <c r="D729" s="38">
        <v>43100</v>
      </c>
      <c r="E729" s="37" t="s">
        <v>67</v>
      </c>
      <c r="F729" s="37" t="s">
        <v>68</v>
      </c>
      <c r="H729" s="37" t="s">
        <v>129</v>
      </c>
      <c r="L729" s="37" t="s">
        <v>78</v>
      </c>
      <c r="Q729" s="39">
        <v>18065</v>
      </c>
      <c r="T729" s="37">
        <v>6</v>
      </c>
      <c r="U729" s="40">
        <f t="shared" si="37"/>
        <v>3.3510192683607932E-4</v>
      </c>
      <c r="AB729" s="37">
        <v>18065</v>
      </c>
      <c r="AF729" s="39">
        <v>17905</v>
      </c>
      <c r="AG729" s="40">
        <f t="shared" si="39"/>
        <v>0.99114309438140047</v>
      </c>
      <c r="AI729" s="41">
        <v>32.46</v>
      </c>
      <c r="AL729" s="41">
        <f t="shared" si="38"/>
        <v>581.19630000000006</v>
      </c>
    </row>
    <row r="730" spans="1:38">
      <c r="A730" s="37" t="s">
        <v>66</v>
      </c>
      <c r="B730" s="38">
        <v>43077</v>
      </c>
      <c r="C730" s="38">
        <v>43009</v>
      </c>
      <c r="D730" s="38">
        <v>43100</v>
      </c>
      <c r="E730" s="37" t="s">
        <v>67</v>
      </c>
      <c r="F730" s="37" t="s">
        <v>68</v>
      </c>
      <c r="H730" s="37" t="s">
        <v>129</v>
      </c>
      <c r="L730" s="37" t="s">
        <v>78</v>
      </c>
      <c r="Q730" s="39">
        <v>17840</v>
      </c>
      <c r="T730" s="37">
        <v>8</v>
      </c>
      <c r="U730" s="40">
        <f t="shared" si="37"/>
        <v>4.5179872366860562E-4</v>
      </c>
      <c r="AB730" s="37">
        <v>17840</v>
      </c>
      <c r="AF730" s="39">
        <v>17707</v>
      </c>
      <c r="AG730" s="40">
        <f t="shared" si="39"/>
        <v>0.99254484304932733</v>
      </c>
      <c r="AI730" s="41">
        <v>32.46</v>
      </c>
      <c r="AL730" s="41">
        <f t="shared" si="38"/>
        <v>574.76922000000002</v>
      </c>
    </row>
    <row r="731" spans="1:38">
      <c r="A731" s="37" t="s">
        <v>66</v>
      </c>
      <c r="B731" s="38">
        <v>43078</v>
      </c>
      <c r="C731" s="38">
        <v>43009</v>
      </c>
      <c r="D731" s="38">
        <v>43100</v>
      </c>
      <c r="E731" s="37" t="s">
        <v>67</v>
      </c>
      <c r="F731" s="37" t="s">
        <v>68</v>
      </c>
      <c r="H731" s="37" t="s">
        <v>129</v>
      </c>
      <c r="L731" s="37" t="s">
        <v>78</v>
      </c>
      <c r="Q731" s="39">
        <v>17587</v>
      </c>
      <c r="T731" s="37">
        <v>5</v>
      </c>
      <c r="U731" s="40">
        <f t="shared" si="37"/>
        <v>2.8702640642939151E-4</v>
      </c>
      <c r="AB731" s="37">
        <v>17587</v>
      </c>
      <c r="AF731" s="39">
        <v>17420</v>
      </c>
      <c r="AG731" s="40">
        <f t="shared" si="39"/>
        <v>0.9905043498038324</v>
      </c>
      <c r="AI731" s="41">
        <v>32.46</v>
      </c>
      <c r="AL731" s="41">
        <f t="shared" si="38"/>
        <v>565.45320000000004</v>
      </c>
    </row>
    <row r="732" spans="1:38">
      <c r="A732" s="37" t="s">
        <v>66</v>
      </c>
      <c r="B732" s="38">
        <v>43079</v>
      </c>
      <c r="C732" s="38">
        <v>43009</v>
      </c>
      <c r="D732" s="38">
        <v>43100</v>
      </c>
      <c r="E732" s="37" t="s">
        <v>67</v>
      </c>
      <c r="F732" s="37" t="s">
        <v>68</v>
      </c>
      <c r="H732" s="37" t="s">
        <v>129</v>
      </c>
      <c r="L732" s="37" t="s">
        <v>78</v>
      </c>
      <c r="Q732" s="39">
        <v>17784</v>
      </c>
      <c r="T732" s="37">
        <v>7</v>
      </c>
      <c r="U732" s="40">
        <f t="shared" si="37"/>
        <v>3.9660056657223796E-4</v>
      </c>
      <c r="AB732" s="37">
        <v>17784</v>
      </c>
      <c r="AF732" s="39">
        <v>17650</v>
      </c>
      <c r="AG732" s="40">
        <f t="shared" si="39"/>
        <v>0.99246513720197926</v>
      </c>
      <c r="AI732" s="41">
        <v>32.46</v>
      </c>
      <c r="AL732" s="41">
        <f t="shared" si="38"/>
        <v>572.91899999999998</v>
      </c>
    </row>
    <row r="733" spans="1:38">
      <c r="A733" s="37" t="s">
        <v>66</v>
      </c>
      <c r="B733" s="38">
        <v>43073</v>
      </c>
      <c r="C733" s="38">
        <v>43009</v>
      </c>
      <c r="D733" s="38">
        <v>43100</v>
      </c>
      <c r="E733" s="37" t="s">
        <v>67</v>
      </c>
      <c r="F733" s="37" t="s">
        <v>68</v>
      </c>
      <c r="H733" s="37" t="s">
        <v>73</v>
      </c>
      <c r="L733" s="37" t="s">
        <v>79</v>
      </c>
      <c r="Q733" s="39">
        <v>20088</v>
      </c>
      <c r="T733" s="37">
        <v>8</v>
      </c>
      <c r="U733" s="40">
        <f t="shared" si="37"/>
        <v>4.0288059626328245E-4</v>
      </c>
      <c r="AB733" s="37">
        <v>20088</v>
      </c>
      <c r="AF733" s="39">
        <v>19857</v>
      </c>
      <c r="AG733" s="40">
        <f t="shared" si="39"/>
        <v>0.98850059737156515</v>
      </c>
      <c r="AI733" s="41">
        <v>32.46</v>
      </c>
      <c r="AL733" s="41">
        <f t="shared" si="38"/>
        <v>644.55822000000001</v>
      </c>
    </row>
    <row r="734" spans="1:38">
      <c r="A734" s="37" t="s">
        <v>66</v>
      </c>
      <c r="B734" s="38">
        <v>43074</v>
      </c>
      <c r="C734" s="38">
        <v>43009</v>
      </c>
      <c r="D734" s="38">
        <v>43100</v>
      </c>
      <c r="E734" s="37" t="s">
        <v>67</v>
      </c>
      <c r="F734" s="37" t="s">
        <v>68</v>
      </c>
      <c r="H734" s="37" t="s">
        <v>73</v>
      </c>
      <c r="L734" s="37" t="s">
        <v>79</v>
      </c>
      <c r="Q734" s="39">
        <v>20267</v>
      </c>
      <c r="T734" s="37">
        <v>3</v>
      </c>
      <c r="U734" s="40">
        <f t="shared" si="37"/>
        <v>1.4973048512677181E-4</v>
      </c>
      <c r="AB734" s="37">
        <v>20267</v>
      </c>
      <c r="AF734" s="39">
        <v>20036</v>
      </c>
      <c r="AG734" s="40">
        <f t="shared" si="39"/>
        <v>0.98860216114866528</v>
      </c>
      <c r="AI734" s="41">
        <v>32.46</v>
      </c>
      <c r="AL734" s="41">
        <f t="shared" si="38"/>
        <v>650.36856</v>
      </c>
    </row>
    <row r="735" spans="1:38">
      <c r="A735" s="37" t="s">
        <v>66</v>
      </c>
      <c r="B735" s="38">
        <v>43075</v>
      </c>
      <c r="C735" s="38">
        <v>43009</v>
      </c>
      <c r="D735" s="38">
        <v>43100</v>
      </c>
      <c r="E735" s="37" t="s">
        <v>67</v>
      </c>
      <c r="F735" s="37" t="s">
        <v>68</v>
      </c>
      <c r="H735" s="37" t="s">
        <v>73</v>
      </c>
      <c r="L735" s="37" t="s">
        <v>79</v>
      </c>
      <c r="Q735" s="39">
        <v>2371</v>
      </c>
      <c r="T735" s="37">
        <v>0</v>
      </c>
      <c r="U735" s="40">
        <f t="shared" si="37"/>
        <v>0</v>
      </c>
      <c r="AB735" s="37">
        <v>2371</v>
      </c>
      <c r="AF735" s="39">
        <v>2348</v>
      </c>
      <c r="AG735" s="40">
        <f t="shared" si="39"/>
        <v>0.99029945170814004</v>
      </c>
      <c r="AI735" s="41">
        <v>32.46</v>
      </c>
      <c r="AL735" s="41">
        <f t="shared" si="38"/>
        <v>76.216080000000005</v>
      </c>
    </row>
    <row r="736" spans="1:38">
      <c r="A736" s="37" t="s">
        <v>66</v>
      </c>
      <c r="B736" s="38">
        <v>43076</v>
      </c>
      <c r="C736" s="38">
        <v>43009</v>
      </c>
      <c r="D736" s="38">
        <v>43100</v>
      </c>
      <c r="E736" s="37" t="s">
        <v>67</v>
      </c>
      <c r="F736" s="37" t="s">
        <v>68</v>
      </c>
      <c r="H736" s="37" t="s">
        <v>73</v>
      </c>
      <c r="L736" s="37" t="s">
        <v>79</v>
      </c>
      <c r="Q736" s="39">
        <v>1</v>
      </c>
      <c r="T736" s="37">
        <v>0</v>
      </c>
      <c r="U736" s="40">
        <f t="shared" si="37"/>
        <v>0</v>
      </c>
      <c r="AB736" s="37">
        <v>1</v>
      </c>
      <c r="AF736" s="39">
        <v>1</v>
      </c>
      <c r="AG736" s="40">
        <f t="shared" si="39"/>
        <v>1</v>
      </c>
      <c r="AI736" s="41">
        <v>32.46</v>
      </c>
      <c r="AL736" s="41">
        <f t="shared" si="38"/>
        <v>3.2460000000000003E-2</v>
      </c>
    </row>
    <row r="737" spans="1:38">
      <c r="A737" s="37" t="s">
        <v>66</v>
      </c>
      <c r="B737" s="38">
        <v>43079</v>
      </c>
      <c r="C737" s="38">
        <v>43009</v>
      </c>
      <c r="D737" s="38">
        <v>43100</v>
      </c>
      <c r="E737" s="37" t="s">
        <v>67</v>
      </c>
      <c r="F737" s="37" t="s">
        <v>68</v>
      </c>
      <c r="H737" s="37" t="s">
        <v>73</v>
      </c>
      <c r="L737" s="37" t="s">
        <v>79</v>
      </c>
      <c r="Q737" s="39">
        <v>1</v>
      </c>
      <c r="T737" s="37">
        <v>0</v>
      </c>
      <c r="U737" s="40" t="e">
        <f t="shared" si="37"/>
        <v>#DIV/0!</v>
      </c>
      <c r="AB737" s="37">
        <v>1</v>
      </c>
      <c r="AF737" s="39">
        <v>0</v>
      </c>
      <c r="AG737" s="40">
        <f t="shared" si="39"/>
        <v>0</v>
      </c>
      <c r="AI737" s="41">
        <v>32.46</v>
      </c>
      <c r="AL737" s="41">
        <f t="shared" si="38"/>
        <v>0</v>
      </c>
    </row>
    <row r="738" spans="1:38">
      <c r="A738" s="37" t="s">
        <v>66</v>
      </c>
      <c r="B738" s="38">
        <v>43075</v>
      </c>
      <c r="C738" s="38">
        <v>43009</v>
      </c>
      <c r="D738" s="38">
        <v>43100</v>
      </c>
      <c r="E738" s="37" t="s">
        <v>67</v>
      </c>
      <c r="F738" s="37" t="s">
        <v>68</v>
      </c>
      <c r="H738" s="37" t="s">
        <v>130</v>
      </c>
      <c r="L738" s="37" t="s">
        <v>79</v>
      </c>
      <c r="Q738" s="39">
        <v>6629</v>
      </c>
      <c r="T738" s="37">
        <v>4</v>
      </c>
      <c r="U738" s="40">
        <f t="shared" si="37"/>
        <v>6.1152728940528972E-4</v>
      </c>
      <c r="AB738" s="37">
        <v>6629</v>
      </c>
      <c r="AF738" s="39">
        <v>6541</v>
      </c>
      <c r="AG738" s="40">
        <f t="shared" si="39"/>
        <v>0.98672499622869214</v>
      </c>
      <c r="AI738" s="41">
        <v>32.46</v>
      </c>
      <c r="AL738" s="41">
        <f t="shared" si="38"/>
        <v>212.32086000000001</v>
      </c>
    </row>
    <row r="739" spans="1:38">
      <c r="A739" s="37" t="s">
        <v>66</v>
      </c>
      <c r="B739" s="38">
        <v>43076</v>
      </c>
      <c r="C739" s="38">
        <v>43009</v>
      </c>
      <c r="D739" s="38">
        <v>43100</v>
      </c>
      <c r="E739" s="37" t="s">
        <v>67</v>
      </c>
      <c r="F739" s="37" t="s">
        <v>68</v>
      </c>
      <c r="H739" s="37" t="s">
        <v>130</v>
      </c>
      <c r="L739" s="37" t="s">
        <v>79</v>
      </c>
      <c r="Q739" s="39">
        <v>16603</v>
      </c>
      <c r="T739" s="37">
        <v>8</v>
      </c>
      <c r="U739" s="40">
        <f t="shared" si="37"/>
        <v>4.859972055160683E-4</v>
      </c>
      <c r="AB739" s="37">
        <v>16603</v>
      </c>
      <c r="AF739" s="39">
        <v>16461</v>
      </c>
      <c r="AG739" s="40">
        <f t="shared" si="39"/>
        <v>0.99144732879600073</v>
      </c>
      <c r="AI739" s="41">
        <v>32.46</v>
      </c>
      <c r="AL739" s="41">
        <f t="shared" si="38"/>
        <v>534.32406000000003</v>
      </c>
    </row>
    <row r="740" spans="1:38">
      <c r="A740" s="37" t="s">
        <v>66</v>
      </c>
      <c r="B740" s="38">
        <v>43077</v>
      </c>
      <c r="C740" s="38">
        <v>43009</v>
      </c>
      <c r="D740" s="38">
        <v>43100</v>
      </c>
      <c r="E740" s="37" t="s">
        <v>67</v>
      </c>
      <c r="F740" s="37" t="s">
        <v>68</v>
      </c>
      <c r="H740" s="37" t="s">
        <v>130</v>
      </c>
      <c r="L740" s="37" t="s">
        <v>79</v>
      </c>
      <c r="Q740" s="39">
        <v>16111</v>
      </c>
      <c r="T740" s="37">
        <v>4</v>
      </c>
      <c r="U740" s="40">
        <f t="shared" si="37"/>
        <v>2.5051669067451617E-4</v>
      </c>
      <c r="AB740" s="37">
        <v>16111</v>
      </c>
      <c r="AF740" s="39">
        <v>15967</v>
      </c>
      <c r="AG740" s="40">
        <f t="shared" si="39"/>
        <v>0.99106200732418848</v>
      </c>
      <c r="AI740" s="41">
        <v>32.46</v>
      </c>
      <c r="AL740" s="41">
        <f t="shared" si="38"/>
        <v>518.28881999999999</v>
      </c>
    </row>
    <row r="741" spans="1:38">
      <c r="A741" s="37" t="s">
        <v>66</v>
      </c>
      <c r="B741" s="38">
        <v>43078</v>
      </c>
      <c r="C741" s="38">
        <v>43009</v>
      </c>
      <c r="D741" s="38">
        <v>43100</v>
      </c>
      <c r="E741" s="37" t="s">
        <v>67</v>
      </c>
      <c r="F741" s="37" t="s">
        <v>68</v>
      </c>
      <c r="H741" s="37" t="s">
        <v>130</v>
      </c>
      <c r="L741" s="37" t="s">
        <v>79</v>
      </c>
      <c r="Q741" s="39">
        <v>15762</v>
      </c>
      <c r="T741" s="37">
        <v>1</v>
      </c>
      <c r="U741" s="40">
        <f t="shared" si="37"/>
        <v>6.3963157221440454E-5</v>
      </c>
      <c r="AB741" s="37">
        <v>15762</v>
      </c>
      <c r="AF741" s="39">
        <v>15634</v>
      </c>
      <c r="AG741" s="40">
        <f t="shared" si="39"/>
        <v>0.99187920314680877</v>
      </c>
      <c r="AI741" s="41">
        <v>32.46</v>
      </c>
      <c r="AL741" s="41">
        <f t="shared" si="38"/>
        <v>507.47964000000002</v>
      </c>
    </row>
    <row r="742" spans="1:38">
      <c r="A742" s="37" t="s">
        <v>66</v>
      </c>
      <c r="B742" s="38">
        <v>43079</v>
      </c>
      <c r="C742" s="38">
        <v>43009</v>
      </c>
      <c r="D742" s="38">
        <v>43100</v>
      </c>
      <c r="E742" s="37" t="s">
        <v>67</v>
      </c>
      <c r="F742" s="37" t="s">
        <v>68</v>
      </c>
      <c r="H742" s="37" t="s">
        <v>130</v>
      </c>
      <c r="L742" s="37" t="s">
        <v>79</v>
      </c>
      <c r="Q742" s="39">
        <v>15849</v>
      </c>
      <c r="T742" s="37">
        <v>4</v>
      </c>
      <c r="U742" s="40">
        <f t="shared" si="37"/>
        <v>2.545338848234171E-4</v>
      </c>
      <c r="AB742" s="37">
        <v>15849</v>
      </c>
      <c r="AF742" s="39">
        <v>15715</v>
      </c>
      <c r="AG742" s="40">
        <f t="shared" si="39"/>
        <v>0.99154520789955203</v>
      </c>
      <c r="AI742" s="41">
        <v>32.46</v>
      </c>
      <c r="AL742" s="41">
        <f t="shared" si="38"/>
        <v>510.10890000000001</v>
      </c>
    </row>
    <row r="743" spans="1:38">
      <c r="A743" s="37" t="s">
        <v>66</v>
      </c>
      <c r="B743" s="38">
        <v>43073</v>
      </c>
      <c r="C743" s="38">
        <v>43009</v>
      </c>
      <c r="D743" s="38">
        <v>43100</v>
      </c>
      <c r="E743" s="37" t="s">
        <v>67</v>
      </c>
      <c r="F743" s="37" t="s">
        <v>68</v>
      </c>
      <c r="H743" s="37" t="s">
        <v>71</v>
      </c>
      <c r="L743" s="37" t="s">
        <v>80</v>
      </c>
      <c r="Q743" s="39">
        <v>6493</v>
      </c>
      <c r="T743" s="37">
        <v>5</v>
      </c>
      <c r="U743" s="40">
        <f t="shared" si="37"/>
        <v>7.8076202373516547E-4</v>
      </c>
      <c r="AB743" s="37">
        <v>6493</v>
      </c>
      <c r="AF743" s="39">
        <v>6404</v>
      </c>
      <c r="AG743" s="40">
        <f t="shared" si="39"/>
        <v>0.98629293084860614</v>
      </c>
      <c r="AI743" s="41">
        <v>35.71</v>
      </c>
      <c r="AL743" s="41">
        <f t="shared" si="38"/>
        <v>228.68683999999999</v>
      </c>
    </row>
    <row r="744" spans="1:38">
      <c r="A744" s="37" t="s">
        <v>66</v>
      </c>
      <c r="B744" s="38">
        <v>43074</v>
      </c>
      <c r="C744" s="38">
        <v>43009</v>
      </c>
      <c r="D744" s="38">
        <v>43100</v>
      </c>
      <c r="E744" s="37" t="s">
        <v>67</v>
      </c>
      <c r="F744" s="37" t="s">
        <v>68</v>
      </c>
      <c r="H744" s="37" t="s">
        <v>71</v>
      </c>
      <c r="L744" s="37" t="s">
        <v>80</v>
      </c>
      <c r="Q744" s="39">
        <v>6275</v>
      </c>
      <c r="T744" s="37">
        <v>2</v>
      </c>
      <c r="U744" s="40">
        <f t="shared" si="37"/>
        <v>3.2169856844137045E-4</v>
      </c>
      <c r="AB744" s="37">
        <v>6275</v>
      </c>
      <c r="AF744" s="39">
        <v>6217</v>
      </c>
      <c r="AG744" s="40">
        <f t="shared" si="39"/>
        <v>0.99075697211155378</v>
      </c>
      <c r="AI744" s="41">
        <v>35.71</v>
      </c>
      <c r="AL744" s="41">
        <f t="shared" si="38"/>
        <v>222.00907000000001</v>
      </c>
    </row>
    <row r="745" spans="1:38">
      <c r="A745" s="37" t="s">
        <v>66</v>
      </c>
      <c r="B745" s="38">
        <v>43075</v>
      </c>
      <c r="C745" s="38">
        <v>43009</v>
      </c>
      <c r="D745" s="38">
        <v>43100</v>
      </c>
      <c r="E745" s="37" t="s">
        <v>67</v>
      </c>
      <c r="F745" s="37" t="s">
        <v>68</v>
      </c>
      <c r="H745" s="37" t="s">
        <v>71</v>
      </c>
      <c r="L745" s="37" t="s">
        <v>80</v>
      </c>
      <c r="Q745" s="39">
        <v>601</v>
      </c>
      <c r="T745" s="37">
        <v>0</v>
      </c>
      <c r="U745" s="40">
        <f t="shared" si="37"/>
        <v>0</v>
      </c>
      <c r="AB745" s="37">
        <v>601</v>
      </c>
      <c r="AF745" s="39">
        <v>601</v>
      </c>
      <c r="AG745" s="40">
        <f t="shared" si="39"/>
        <v>1</v>
      </c>
      <c r="AI745" s="41">
        <v>35.71</v>
      </c>
      <c r="AL745" s="41">
        <f t="shared" si="38"/>
        <v>21.46171</v>
      </c>
    </row>
    <row r="746" spans="1:38">
      <c r="A746" s="37" t="s">
        <v>66</v>
      </c>
      <c r="B746" s="38">
        <v>43075</v>
      </c>
      <c r="C746" s="38">
        <v>43009</v>
      </c>
      <c r="D746" s="38">
        <v>43100</v>
      </c>
      <c r="E746" s="37" t="s">
        <v>67</v>
      </c>
      <c r="F746" s="37" t="s">
        <v>68</v>
      </c>
      <c r="H746" s="37" t="s">
        <v>128</v>
      </c>
      <c r="L746" s="37" t="s">
        <v>80</v>
      </c>
      <c r="Q746" s="39">
        <v>2382</v>
      </c>
      <c r="T746" s="37">
        <v>1</v>
      </c>
      <c r="U746" s="40">
        <f t="shared" si="37"/>
        <v>4.2753313381787086E-4</v>
      </c>
      <c r="AB746" s="37">
        <v>2382</v>
      </c>
      <c r="AF746" s="39">
        <v>2339</v>
      </c>
      <c r="AG746" s="40">
        <f t="shared" si="39"/>
        <v>0.98194794290512177</v>
      </c>
      <c r="AI746" s="41">
        <v>35.71</v>
      </c>
      <c r="AL746" s="41">
        <f t="shared" si="38"/>
        <v>83.525689999999997</v>
      </c>
    </row>
    <row r="747" spans="1:38">
      <c r="A747" s="37" t="s">
        <v>66</v>
      </c>
      <c r="B747" s="38">
        <v>43076</v>
      </c>
      <c r="C747" s="38">
        <v>43009</v>
      </c>
      <c r="D747" s="38">
        <v>43100</v>
      </c>
      <c r="E747" s="37" t="s">
        <v>67</v>
      </c>
      <c r="F747" s="37" t="s">
        <v>68</v>
      </c>
      <c r="H747" s="37" t="s">
        <v>128</v>
      </c>
      <c r="L747" s="37" t="s">
        <v>80</v>
      </c>
      <c r="Q747" s="39">
        <v>5130</v>
      </c>
      <c r="T747" s="37">
        <v>1</v>
      </c>
      <c r="U747" s="40">
        <f t="shared" si="37"/>
        <v>1.9704433497536947E-4</v>
      </c>
      <c r="AB747" s="37">
        <v>5130</v>
      </c>
      <c r="AF747" s="39">
        <v>5075</v>
      </c>
      <c r="AG747" s="40">
        <f t="shared" si="39"/>
        <v>0.9892787524366472</v>
      </c>
      <c r="AI747" s="41">
        <v>35.71</v>
      </c>
      <c r="AL747" s="41">
        <f t="shared" si="38"/>
        <v>181.22825</v>
      </c>
    </row>
    <row r="748" spans="1:38">
      <c r="A748" s="37" t="s">
        <v>66</v>
      </c>
      <c r="B748" s="38">
        <v>43077</v>
      </c>
      <c r="C748" s="38">
        <v>43009</v>
      </c>
      <c r="D748" s="38">
        <v>43100</v>
      </c>
      <c r="E748" s="37" t="s">
        <v>67</v>
      </c>
      <c r="F748" s="37" t="s">
        <v>68</v>
      </c>
      <c r="H748" s="37" t="s">
        <v>128</v>
      </c>
      <c r="L748" s="37" t="s">
        <v>80</v>
      </c>
      <c r="Q748" s="39">
        <v>5056</v>
      </c>
      <c r="T748" s="37">
        <v>2</v>
      </c>
      <c r="U748" s="40">
        <f t="shared" si="37"/>
        <v>4.0120361083249747E-4</v>
      </c>
      <c r="AB748" s="37">
        <v>5056</v>
      </c>
      <c r="AF748" s="39">
        <v>4985</v>
      </c>
      <c r="AG748" s="40">
        <f t="shared" si="39"/>
        <v>0.98595727848101267</v>
      </c>
      <c r="AI748" s="41">
        <v>35.71</v>
      </c>
      <c r="AL748" s="41">
        <f t="shared" si="38"/>
        <v>178.01435000000001</v>
      </c>
    </row>
    <row r="749" spans="1:38">
      <c r="A749" s="37" t="s">
        <v>66</v>
      </c>
      <c r="B749" s="38">
        <v>43078</v>
      </c>
      <c r="C749" s="38">
        <v>43009</v>
      </c>
      <c r="D749" s="38">
        <v>43100</v>
      </c>
      <c r="E749" s="37" t="s">
        <v>67</v>
      </c>
      <c r="F749" s="37" t="s">
        <v>68</v>
      </c>
      <c r="H749" s="37" t="s">
        <v>128</v>
      </c>
      <c r="L749" s="37" t="s">
        <v>80</v>
      </c>
      <c r="Q749" s="39">
        <v>5027</v>
      </c>
      <c r="T749" s="37">
        <v>0</v>
      </c>
      <c r="U749" s="40">
        <f t="shared" si="37"/>
        <v>0</v>
      </c>
      <c r="AB749" s="37">
        <v>5027</v>
      </c>
      <c r="AF749" s="39">
        <v>4983</v>
      </c>
      <c r="AG749" s="40">
        <f t="shared" si="39"/>
        <v>0.99124726477024072</v>
      </c>
      <c r="AI749" s="41">
        <v>35.71</v>
      </c>
      <c r="AL749" s="41">
        <f t="shared" si="38"/>
        <v>177.94292999999999</v>
      </c>
    </row>
    <row r="750" spans="1:38">
      <c r="A750" s="37" t="s">
        <v>66</v>
      </c>
      <c r="B750" s="38">
        <v>43079</v>
      </c>
      <c r="C750" s="38">
        <v>43009</v>
      </c>
      <c r="D750" s="38">
        <v>43100</v>
      </c>
      <c r="E750" s="37" t="s">
        <v>67</v>
      </c>
      <c r="F750" s="37" t="s">
        <v>68</v>
      </c>
      <c r="H750" s="37" t="s">
        <v>128</v>
      </c>
      <c r="L750" s="37" t="s">
        <v>80</v>
      </c>
      <c r="Q750" s="39">
        <v>5166</v>
      </c>
      <c r="T750" s="37">
        <v>2</v>
      </c>
      <c r="U750" s="40">
        <f t="shared" si="37"/>
        <v>3.9123630672926448E-4</v>
      </c>
      <c r="AB750" s="37">
        <v>5166</v>
      </c>
      <c r="AF750" s="39">
        <v>5112</v>
      </c>
      <c r="AG750" s="40">
        <f t="shared" si="39"/>
        <v>0.98954703832752611</v>
      </c>
      <c r="AI750" s="41">
        <v>35.71</v>
      </c>
      <c r="AL750" s="41">
        <f t="shared" si="38"/>
        <v>182.54952000000003</v>
      </c>
    </row>
    <row r="751" spans="1:38">
      <c r="A751" s="37" t="s">
        <v>66</v>
      </c>
      <c r="B751" s="38">
        <v>43073</v>
      </c>
      <c r="C751" s="38">
        <v>43009</v>
      </c>
      <c r="D751" s="38">
        <v>43100</v>
      </c>
      <c r="E751" s="37" t="s">
        <v>67</v>
      </c>
      <c r="F751" s="37" t="s">
        <v>68</v>
      </c>
      <c r="H751" s="37" t="s">
        <v>72</v>
      </c>
      <c r="L751" s="37" t="s">
        <v>81</v>
      </c>
      <c r="Q751" s="39">
        <v>6088</v>
      </c>
      <c r="T751" s="37">
        <v>1</v>
      </c>
      <c r="U751" s="40">
        <f t="shared" si="37"/>
        <v>1.6548072149594572E-4</v>
      </c>
      <c r="AB751" s="37">
        <v>6088</v>
      </c>
      <c r="AF751" s="39">
        <v>6043</v>
      </c>
      <c r="AG751" s="40">
        <f t="shared" si="39"/>
        <v>0.9926084099868594</v>
      </c>
      <c r="AI751" s="41">
        <v>35.71</v>
      </c>
      <c r="AL751" s="41">
        <f t="shared" si="38"/>
        <v>215.79552999999999</v>
      </c>
    </row>
    <row r="752" spans="1:38">
      <c r="A752" s="37" t="s">
        <v>66</v>
      </c>
      <c r="B752" s="38">
        <v>43074</v>
      </c>
      <c r="C752" s="38">
        <v>43009</v>
      </c>
      <c r="D752" s="38">
        <v>43100</v>
      </c>
      <c r="E752" s="37" t="s">
        <v>67</v>
      </c>
      <c r="F752" s="37" t="s">
        <v>68</v>
      </c>
      <c r="H752" s="37" t="s">
        <v>72</v>
      </c>
      <c r="L752" s="37" t="s">
        <v>81</v>
      </c>
      <c r="Q752" s="39">
        <v>5941</v>
      </c>
      <c r="T752" s="37">
        <v>0</v>
      </c>
      <c r="U752" s="40">
        <f t="shared" ref="U752:U815" si="40">T752/AF752</f>
        <v>0</v>
      </c>
      <c r="AB752" s="37">
        <v>5941</v>
      </c>
      <c r="AF752" s="39">
        <v>5898</v>
      </c>
      <c r="AG752" s="40">
        <f t="shared" si="39"/>
        <v>0.99276216125231442</v>
      </c>
      <c r="AI752" s="41">
        <v>35.71</v>
      </c>
      <c r="AL752" s="41">
        <f t="shared" si="38"/>
        <v>210.61758</v>
      </c>
    </row>
    <row r="753" spans="1:38">
      <c r="A753" s="37" t="s">
        <v>66</v>
      </c>
      <c r="B753" s="38">
        <v>43075</v>
      </c>
      <c r="C753" s="38">
        <v>43009</v>
      </c>
      <c r="D753" s="38">
        <v>43100</v>
      </c>
      <c r="E753" s="37" t="s">
        <v>67</v>
      </c>
      <c r="F753" s="37" t="s">
        <v>68</v>
      </c>
      <c r="H753" s="37" t="s">
        <v>72</v>
      </c>
      <c r="L753" s="37" t="s">
        <v>81</v>
      </c>
      <c r="Q753" s="39">
        <v>653</v>
      </c>
      <c r="T753" s="37">
        <v>0</v>
      </c>
      <c r="U753" s="40">
        <f t="shared" si="40"/>
        <v>0</v>
      </c>
      <c r="AB753" s="37">
        <v>653</v>
      </c>
      <c r="AF753" s="39">
        <v>651</v>
      </c>
      <c r="AG753" s="40">
        <f t="shared" si="39"/>
        <v>0.99693721286370596</v>
      </c>
      <c r="AI753" s="41">
        <v>35.71</v>
      </c>
      <c r="AL753" s="41">
        <f t="shared" ref="AL753:AL816" si="41">AF753*AI753/1000</f>
        <v>23.247209999999999</v>
      </c>
    </row>
    <row r="754" spans="1:38">
      <c r="A754" s="37" t="s">
        <v>66</v>
      </c>
      <c r="B754" s="38">
        <v>43075</v>
      </c>
      <c r="C754" s="38">
        <v>43009</v>
      </c>
      <c r="D754" s="38">
        <v>43100</v>
      </c>
      <c r="E754" s="37" t="s">
        <v>67</v>
      </c>
      <c r="F754" s="37" t="s">
        <v>68</v>
      </c>
      <c r="H754" s="37" t="s">
        <v>129</v>
      </c>
      <c r="L754" s="37" t="s">
        <v>81</v>
      </c>
      <c r="Q754" s="39">
        <v>2223</v>
      </c>
      <c r="T754" s="37">
        <v>0</v>
      </c>
      <c r="U754" s="40">
        <f t="shared" si="40"/>
        <v>0</v>
      </c>
      <c r="AB754" s="37">
        <v>2223</v>
      </c>
      <c r="AF754" s="39">
        <v>2213</v>
      </c>
      <c r="AG754" s="40">
        <f t="shared" si="39"/>
        <v>0.99550157444894283</v>
      </c>
      <c r="AI754" s="41">
        <v>35.71</v>
      </c>
      <c r="AL754" s="41">
        <f t="shared" si="41"/>
        <v>79.026229999999998</v>
      </c>
    </row>
    <row r="755" spans="1:38">
      <c r="A755" s="37" t="s">
        <v>66</v>
      </c>
      <c r="B755" s="38">
        <v>43076</v>
      </c>
      <c r="C755" s="38">
        <v>43009</v>
      </c>
      <c r="D755" s="38">
        <v>43100</v>
      </c>
      <c r="E755" s="37" t="s">
        <v>67</v>
      </c>
      <c r="F755" s="37" t="s">
        <v>68</v>
      </c>
      <c r="H755" s="37" t="s">
        <v>129</v>
      </c>
      <c r="L755" s="37" t="s">
        <v>81</v>
      </c>
      <c r="Q755" s="39">
        <v>4909</v>
      </c>
      <c r="T755" s="37">
        <v>1</v>
      </c>
      <c r="U755" s="40">
        <f t="shared" si="40"/>
        <v>2.0462451401677921E-4</v>
      </c>
      <c r="AB755" s="37">
        <v>4909</v>
      </c>
      <c r="AF755" s="39">
        <v>4887</v>
      </c>
      <c r="AG755" s="40">
        <f t="shared" si="39"/>
        <v>0.99551843552658381</v>
      </c>
      <c r="AI755" s="41">
        <v>35.71</v>
      </c>
      <c r="AL755" s="41">
        <f t="shared" si="41"/>
        <v>174.51477000000003</v>
      </c>
    </row>
    <row r="756" spans="1:38">
      <c r="A756" s="37" t="s">
        <v>66</v>
      </c>
      <c r="B756" s="38">
        <v>43077</v>
      </c>
      <c r="C756" s="38">
        <v>43009</v>
      </c>
      <c r="D756" s="38">
        <v>43100</v>
      </c>
      <c r="E756" s="37" t="s">
        <v>67</v>
      </c>
      <c r="F756" s="37" t="s">
        <v>68</v>
      </c>
      <c r="H756" s="37" t="s">
        <v>129</v>
      </c>
      <c r="L756" s="37" t="s">
        <v>81</v>
      </c>
      <c r="Q756" s="39">
        <v>4846</v>
      </c>
      <c r="T756" s="37">
        <v>0</v>
      </c>
      <c r="U756" s="40">
        <f t="shared" si="40"/>
        <v>0</v>
      </c>
      <c r="AB756" s="37">
        <v>4846</v>
      </c>
      <c r="AF756" s="39">
        <v>4819</v>
      </c>
      <c r="AG756" s="40">
        <f t="shared" si="39"/>
        <v>0.99442839455220799</v>
      </c>
      <c r="AI756" s="41">
        <v>35.71</v>
      </c>
      <c r="AL756" s="41">
        <f t="shared" si="41"/>
        <v>172.08649</v>
      </c>
    </row>
    <row r="757" spans="1:38">
      <c r="A757" s="37" t="s">
        <v>66</v>
      </c>
      <c r="B757" s="38">
        <v>43078</v>
      </c>
      <c r="C757" s="38">
        <v>43009</v>
      </c>
      <c r="D757" s="38">
        <v>43100</v>
      </c>
      <c r="E757" s="37" t="s">
        <v>67</v>
      </c>
      <c r="F757" s="37" t="s">
        <v>68</v>
      </c>
      <c r="H757" s="37" t="s">
        <v>129</v>
      </c>
      <c r="L757" s="37" t="s">
        <v>81</v>
      </c>
      <c r="Q757" s="39">
        <v>4815</v>
      </c>
      <c r="T757" s="37">
        <v>1</v>
      </c>
      <c r="U757" s="40">
        <f t="shared" si="40"/>
        <v>2.0846362309776944E-4</v>
      </c>
      <c r="AB757" s="37">
        <v>4815</v>
      </c>
      <c r="AF757" s="39">
        <v>4797</v>
      </c>
      <c r="AG757" s="40">
        <f t="shared" si="39"/>
        <v>0.99626168224299061</v>
      </c>
      <c r="AI757" s="41">
        <v>35.71</v>
      </c>
      <c r="AL757" s="41">
        <f t="shared" si="41"/>
        <v>171.30087</v>
      </c>
    </row>
    <row r="758" spans="1:38">
      <c r="A758" s="37" t="s">
        <v>66</v>
      </c>
      <c r="B758" s="38">
        <v>43079</v>
      </c>
      <c r="C758" s="38">
        <v>43009</v>
      </c>
      <c r="D758" s="38">
        <v>43100</v>
      </c>
      <c r="E758" s="37" t="s">
        <v>67</v>
      </c>
      <c r="F758" s="37" t="s">
        <v>68</v>
      </c>
      <c r="H758" s="37" t="s">
        <v>129</v>
      </c>
      <c r="L758" s="37" t="s">
        <v>81</v>
      </c>
      <c r="Q758" s="39">
        <v>4959</v>
      </c>
      <c r="T758" s="37">
        <v>0</v>
      </c>
      <c r="U758" s="40">
        <f t="shared" si="40"/>
        <v>0</v>
      </c>
      <c r="AB758" s="37">
        <v>4959</v>
      </c>
      <c r="AF758" s="39">
        <v>4930</v>
      </c>
      <c r="AG758" s="40">
        <f t="shared" si="39"/>
        <v>0.99415204678362568</v>
      </c>
      <c r="AI758" s="41">
        <v>35.71</v>
      </c>
      <c r="AL758" s="41">
        <f t="shared" si="41"/>
        <v>176.05030000000002</v>
      </c>
    </row>
    <row r="759" spans="1:38">
      <c r="A759" s="37" t="s">
        <v>66</v>
      </c>
      <c r="B759" s="38">
        <v>43073</v>
      </c>
      <c r="C759" s="38">
        <v>43009</v>
      </c>
      <c r="D759" s="38">
        <v>43100</v>
      </c>
      <c r="E759" s="37" t="s">
        <v>67</v>
      </c>
      <c r="F759" s="37" t="s">
        <v>68</v>
      </c>
      <c r="H759" s="37" t="s">
        <v>73</v>
      </c>
      <c r="L759" s="37" t="s">
        <v>82</v>
      </c>
      <c r="Q759" s="39">
        <v>5880</v>
      </c>
      <c r="T759" s="37">
        <v>1</v>
      </c>
      <c r="U759" s="40">
        <f t="shared" si="40"/>
        <v>1.7117425539198904E-4</v>
      </c>
      <c r="AB759" s="37">
        <v>5880</v>
      </c>
      <c r="AF759" s="39">
        <v>5842</v>
      </c>
      <c r="AG759" s="40">
        <f t="shared" ref="AG759:AG822" si="42">AF759/Q759</f>
        <v>0.99353741496598635</v>
      </c>
      <c r="AI759" s="41">
        <v>35.71</v>
      </c>
      <c r="AL759" s="41">
        <f t="shared" si="41"/>
        <v>208.61781999999999</v>
      </c>
    </row>
    <row r="760" spans="1:38">
      <c r="A760" s="37" t="s">
        <v>66</v>
      </c>
      <c r="B760" s="38">
        <v>43074</v>
      </c>
      <c r="C760" s="38">
        <v>43009</v>
      </c>
      <c r="D760" s="38">
        <v>43100</v>
      </c>
      <c r="E760" s="37" t="s">
        <v>67</v>
      </c>
      <c r="F760" s="37" t="s">
        <v>68</v>
      </c>
      <c r="H760" s="37" t="s">
        <v>73</v>
      </c>
      <c r="L760" s="37" t="s">
        <v>82</v>
      </c>
      <c r="Q760" s="39">
        <v>5775</v>
      </c>
      <c r="T760" s="37">
        <v>1</v>
      </c>
      <c r="U760" s="40">
        <f t="shared" si="40"/>
        <v>1.7442874585731728E-4</v>
      </c>
      <c r="AB760" s="37">
        <v>5775</v>
      </c>
      <c r="AF760" s="39">
        <v>5733</v>
      </c>
      <c r="AG760" s="40">
        <f t="shared" si="42"/>
        <v>0.99272727272727268</v>
      </c>
      <c r="AI760" s="41">
        <v>35.71</v>
      </c>
      <c r="AL760" s="41">
        <f t="shared" si="41"/>
        <v>204.72542999999999</v>
      </c>
    </row>
    <row r="761" spans="1:38">
      <c r="A761" s="37" t="s">
        <v>66</v>
      </c>
      <c r="B761" s="38">
        <v>43075</v>
      </c>
      <c r="C761" s="38">
        <v>43009</v>
      </c>
      <c r="D761" s="38">
        <v>43100</v>
      </c>
      <c r="E761" s="37" t="s">
        <v>67</v>
      </c>
      <c r="F761" s="37" t="s">
        <v>68</v>
      </c>
      <c r="H761" s="37" t="s">
        <v>73</v>
      </c>
      <c r="L761" s="37" t="s">
        <v>82</v>
      </c>
      <c r="Q761" s="39">
        <v>657</v>
      </c>
      <c r="T761" s="37">
        <v>0</v>
      </c>
      <c r="U761" s="40">
        <f t="shared" si="40"/>
        <v>0</v>
      </c>
      <c r="AB761" s="37">
        <v>657</v>
      </c>
      <c r="AF761" s="39">
        <v>650</v>
      </c>
      <c r="AG761" s="40">
        <f t="shared" si="42"/>
        <v>0.98934550989345504</v>
      </c>
      <c r="AI761" s="41">
        <v>35.71</v>
      </c>
      <c r="AL761" s="41">
        <f t="shared" si="41"/>
        <v>23.211500000000001</v>
      </c>
    </row>
    <row r="762" spans="1:38">
      <c r="A762" s="37" t="s">
        <v>66</v>
      </c>
      <c r="B762" s="38">
        <v>43075</v>
      </c>
      <c r="C762" s="38">
        <v>43009</v>
      </c>
      <c r="D762" s="38">
        <v>43100</v>
      </c>
      <c r="E762" s="37" t="s">
        <v>67</v>
      </c>
      <c r="F762" s="37" t="s">
        <v>68</v>
      </c>
      <c r="H762" s="37" t="s">
        <v>130</v>
      </c>
      <c r="L762" s="37" t="s">
        <v>82</v>
      </c>
      <c r="Q762" s="39">
        <v>2107</v>
      </c>
      <c r="T762" s="37">
        <v>0</v>
      </c>
      <c r="U762" s="40">
        <f t="shared" si="40"/>
        <v>0</v>
      </c>
      <c r="AB762" s="37">
        <v>2107</v>
      </c>
      <c r="AF762" s="39">
        <v>2085</v>
      </c>
      <c r="AG762" s="40">
        <f t="shared" si="42"/>
        <v>0.98955861414333179</v>
      </c>
      <c r="AI762" s="41">
        <v>35.71</v>
      </c>
      <c r="AL762" s="41">
        <f t="shared" si="41"/>
        <v>74.45535000000001</v>
      </c>
    </row>
    <row r="763" spans="1:38">
      <c r="A763" s="37" t="s">
        <v>66</v>
      </c>
      <c r="B763" s="38">
        <v>43076</v>
      </c>
      <c r="C763" s="38">
        <v>43009</v>
      </c>
      <c r="D763" s="38">
        <v>43100</v>
      </c>
      <c r="E763" s="37" t="s">
        <v>67</v>
      </c>
      <c r="F763" s="37" t="s">
        <v>68</v>
      </c>
      <c r="H763" s="37" t="s">
        <v>130</v>
      </c>
      <c r="L763" s="37" t="s">
        <v>82</v>
      </c>
      <c r="Q763" s="39">
        <v>4665</v>
      </c>
      <c r="T763" s="37">
        <v>1</v>
      </c>
      <c r="U763" s="40">
        <f t="shared" si="40"/>
        <v>2.1556369907307609E-4</v>
      </c>
      <c r="AB763" s="37">
        <v>4665</v>
      </c>
      <c r="AF763" s="39">
        <v>4639</v>
      </c>
      <c r="AG763" s="40">
        <f t="shared" si="42"/>
        <v>0.99442658092175773</v>
      </c>
      <c r="AI763" s="41">
        <v>35.71</v>
      </c>
      <c r="AL763" s="41">
        <f t="shared" si="41"/>
        <v>165.65869000000001</v>
      </c>
    </row>
    <row r="764" spans="1:38">
      <c r="A764" s="37" t="s">
        <v>66</v>
      </c>
      <c r="B764" s="38">
        <v>43077</v>
      </c>
      <c r="C764" s="38">
        <v>43009</v>
      </c>
      <c r="D764" s="38">
        <v>43100</v>
      </c>
      <c r="E764" s="37" t="s">
        <v>67</v>
      </c>
      <c r="F764" s="37" t="s">
        <v>68</v>
      </c>
      <c r="H764" s="37" t="s">
        <v>130</v>
      </c>
      <c r="L764" s="37" t="s">
        <v>82</v>
      </c>
      <c r="Q764" s="39">
        <v>4563</v>
      </c>
      <c r="T764" s="37">
        <v>0</v>
      </c>
      <c r="U764" s="40">
        <f t="shared" si="40"/>
        <v>0</v>
      </c>
      <c r="AB764" s="37">
        <v>4563</v>
      </c>
      <c r="AF764" s="39">
        <v>4541</v>
      </c>
      <c r="AG764" s="40">
        <f t="shared" si="42"/>
        <v>0.99517861056322598</v>
      </c>
      <c r="AI764" s="41">
        <v>35.71</v>
      </c>
      <c r="AL764" s="41">
        <f t="shared" si="41"/>
        <v>162.15911000000003</v>
      </c>
    </row>
    <row r="765" spans="1:38">
      <c r="A765" s="37" t="s">
        <v>66</v>
      </c>
      <c r="B765" s="38">
        <v>43078</v>
      </c>
      <c r="C765" s="38">
        <v>43009</v>
      </c>
      <c r="D765" s="38">
        <v>43100</v>
      </c>
      <c r="E765" s="37" t="s">
        <v>67</v>
      </c>
      <c r="F765" s="37" t="s">
        <v>68</v>
      </c>
      <c r="H765" s="37" t="s">
        <v>130</v>
      </c>
      <c r="L765" s="37" t="s">
        <v>82</v>
      </c>
      <c r="Q765" s="39">
        <v>4529</v>
      </c>
      <c r="T765" s="37">
        <v>0</v>
      </c>
      <c r="U765" s="40">
        <f t="shared" si="40"/>
        <v>0</v>
      </c>
      <c r="AB765" s="37">
        <v>4529</v>
      </c>
      <c r="AF765" s="39">
        <v>4512</v>
      </c>
      <c r="AG765" s="40">
        <f t="shared" si="42"/>
        <v>0.99624641201148156</v>
      </c>
      <c r="AI765" s="41">
        <v>35.71</v>
      </c>
      <c r="AL765" s="41">
        <f t="shared" si="41"/>
        <v>161.12351999999998</v>
      </c>
    </row>
    <row r="766" spans="1:38">
      <c r="A766" s="37" t="s">
        <v>66</v>
      </c>
      <c r="B766" s="38">
        <v>43079</v>
      </c>
      <c r="C766" s="38">
        <v>43009</v>
      </c>
      <c r="D766" s="38">
        <v>43100</v>
      </c>
      <c r="E766" s="37" t="s">
        <v>67</v>
      </c>
      <c r="F766" s="37" t="s">
        <v>68</v>
      </c>
      <c r="H766" s="37" t="s">
        <v>130</v>
      </c>
      <c r="L766" s="37" t="s">
        <v>82</v>
      </c>
      <c r="Q766" s="39">
        <v>4708</v>
      </c>
      <c r="T766" s="37">
        <v>0</v>
      </c>
      <c r="U766" s="40">
        <f t="shared" si="40"/>
        <v>0</v>
      </c>
      <c r="AB766" s="37">
        <v>4708</v>
      </c>
      <c r="AF766" s="39">
        <v>4686</v>
      </c>
      <c r="AG766" s="40">
        <f t="shared" si="42"/>
        <v>0.99532710280373837</v>
      </c>
      <c r="AI766" s="41">
        <v>35.71</v>
      </c>
      <c r="AL766" s="41">
        <f t="shared" si="41"/>
        <v>167.33706000000001</v>
      </c>
    </row>
    <row r="767" spans="1:38">
      <c r="A767" s="37" t="s">
        <v>66</v>
      </c>
      <c r="B767" s="38">
        <v>43073</v>
      </c>
      <c r="C767" s="38">
        <v>43009</v>
      </c>
      <c r="D767" s="38">
        <v>43100</v>
      </c>
      <c r="E767" s="37" t="s">
        <v>67</v>
      </c>
      <c r="F767" s="37" t="s">
        <v>68</v>
      </c>
      <c r="H767" s="37" t="s">
        <v>74</v>
      </c>
      <c r="L767" s="37" t="s">
        <v>83</v>
      </c>
      <c r="T767" s="37">
        <v>21</v>
      </c>
      <c r="U767" s="40">
        <f t="shared" si="40"/>
        <v>7.6765609007164786E-4</v>
      </c>
      <c r="AF767" s="39">
        <v>27356</v>
      </c>
      <c r="AI767" s="41">
        <v>6.17</v>
      </c>
      <c r="AL767" s="41">
        <f t="shared" si="41"/>
        <v>168.78652</v>
      </c>
    </row>
    <row r="768" spans="1:38">
      <c r="A768" s="37" t="s">
        <v>66</v>
      </c>
      <c r="B768" s="38">
        <v>43074</v>
      </c>
      <c r="C768" s="38">
        <v>43009</v>
      </c>
      <c r="D768" s="38">
        <v>43100</v>
      </c>
      <c r="E768" s="37" t="s">
        <v>67</v>
      </c>
      <c r="F768" s="37" t="s">
        <v>68</v>
      </c>
      <c r="H768" s="37" t="s">
        <v>74</v>
      </c>
      <c r="L768" s="37" t="s">
        <v>83</v>
      </c>
      <c r="T768" s="37">
        <v>16</v>
      </c>
      <c r="U768" s="40">
        <f t="shared" si="40"/>
        <v>5.8834344548630265E-4</v>
      </c>
      <c r="AF768" s="39">
        <v>27195</v>
      </c>
      <c r="AI768" s="41">
        <v>6.17</v>
      </c>
      <c r="AL768" s="41">
        <f t="shared" si="41"/>
        <v>167.79315</v>
      </c>
    </row>
    <row r="769" spans="1:38">
      <c r="A769" s="37" t="s">
        <v>66</v>
      </c>
      <c r="B769" s="38">
        <v>43075</v>
      </c>
      <c r="C769" s="38">
        <v>43009</v>
      </c>
      <c r="D769" s="38">
        <v>43100</v>
      </c>
      <c r="E769" s="37" t="s">
        <v>67</v>
      </c>
      <c r="F769" s="37" t="s">
        <v>68</v>
      </c>
      <c r="H769" s="37" t="s">
        <v>74</v>
      </c>
      <c r="L769" s="37" t="s">
        <v>83</v>
      </c>
      <c r="T769" s="37">
        <v>2</v>
      </c>
      <c r="U769" s="40">
        <f t="shared" si="40"/>
        <v>2.7386005751061206E-4</v>
      </c>
      <c r="AF769" s="39">
        <v>7303</v>
      </c>
      <c r="AI769" s="41">
        <v>6.17</v>
      </c>
      <c r="AL769" s="41">
        <f t="shared" si="41"/>
        <v>45.059510000000003</v>
      </c>
    </row>
    <row r="770" spans="1:38">
      <c r="A770" s="37" t="s">
        <v>66</v>
      </c>
      <c r="B770" s="38">
        <v>43076</v>
      </c>
      <c r="C770" s="38">
        <v>43009</v>
      </c>
      <c r="D770" s="38">
        <v>43100</v>
      </c>
      <c r="E770" s="37" t="s">
        <v>67</v>
      </c>
      <c r="F770" s="37" t="s">
        <v>68</v>
      </c>
      <c r="H770" s="37" t="s">
        <v>74</v>
      </c>
      <c r="L770" s="37" t="s">
        <v>83</v>
      </c>
      <c r="T770" s="37">
        <v>7</v>
      </c>
      <c r="U770" s="40">
        <f t="shared" si="40"/>
        <v>5.1622418879056046E-4</v>
      </c>
      <c r="AF770" s="39">
        <v>13560</v>
      </c>
      <c r="AI770" s="41">
        <v>6.17</v>
      </c>
      <c r="AL770" s="41">
        <f t="shared" si="41"/>
        <v>83.665199999999999</v>
      </c>
    </row>
    <row r="771" spans="1:38">
      <c r="A771" s="37" t="s">
        <v>66</v>
      </c>
      <c r="B771" s="38">
        <v>43077</v>
      </c>
      <c r="C771" s="38">
        <v>43009</v>
      </c>
      <c r="D771" s="38">
        <v>43100</v>
      </c>
      <c r="E771" s="37" t="s">
        <v>67</v>
      </c>
      <c r="F771" s="37" t="s">
        <v>68</v>
      </c>
      <c r="H771" s="37" t="s">
        <v>74</v>
      </c>
      <c r="L771" s="37" t="s">
        <v>83</v>
      </c>
      <c r="T771" s="37">
        <v>16</v>
      </c>
      <c r="U771" s="40">
        <f t="shared" si="40"/>
        <v>6.8422853232979813E-4</v>
      </c>
      <c r="AF771" s="39">
        <v>23384</v>
      </c>
      <c r="AI771" s="41">
        <v>6.17</v>
      </c>
      <c r="AL771" s="41">
        <f t="shared" si="41"/>
        <v>144.27928</v>
      </c>
    </row>
    <row r="772" spans="1:38">
      <c r="A772" s="37" t="s">
        <v>66</v>
      </c>
      <c r="B772" s="38">
        <v>43078</v>
      </c>
      <c r="C772" s="38">
        <v>43009</v>
      </c>
      <c r="D772" s="38">
        <v>43100</v>
      </c>
      <c r="E772" s="37" t="s">
        <v>67</v>
      </c>
      <c r="F772" s="37" t="s">
        <v>68</v>
      </c>
      <c r="H772" s="37" t="s">
        <v>74</v>
      </c>
      <c r="L772" s="37" t="s">
        <v>83</v>
      </c>
      <c r="T772" s="37">
        <v>12</v>
      </c>
      <c r="U772" s="40">
        <f t="shared" si="40"/>
        <v>6.1795149080797157E-4</v>
      </c>
      <c r="AF772" s="39">
        <v>19419</v>
      </c>
      <c r="AI772" s="41">
        <v>6.17</v>
      </c>
      <c r="AL772" s="41">
        <f t="shared" si="41"/>
        <v>119.81523</v>
      </c>
    </row>
    <row r="773" spans="1:38">
      <c r="A773" s="37" t="s">
        <v>66</v>
      </c>
      <c r="B773" s="38">
        <v>43079</v>
      </c>
      <c r="C773" s="38">
        <v>43009</v>
      </c>
      <c r="D773" s="38">
        <v>43100</v>
      </c>
      <c r="E773" s="37" t="s">
        <v>67</v>
      </c>
      <c r="F773" s="37" t="s">
        <v>68</v>
      </c>
      <c r="H773" s="37" t="s">
        <v>74</v>
      </c>
      <c r="L773" s="37" t="s">
        <v>83</v>
      </c>
      <c r="T773" s="37">
        <v>14</v>
      </c>
      <c r="U773" s="40">
        <f t="shared" si="40"/>
        <v>5.8724832214765096E-4</v>
      </c>
      <c r="AF773" s="39">
        <v>23840</v>
      </c>
      <c r="AI773" s="41">
        <v>6.17</v>
      </c>
      <c r="AL773" s="41">
        <f t="shared" si="41"/>
        <v>147.09279999999998</v>
      </c>
    </row>
    <row r="774" spans="1:38">
      <c r="A774" s="37" t="s">
        <v>66</v>
      </c>
      <c r="B774" s="38">
        <v>43073</v>
      </c>
      <c r="C774" s="38">
        <v>43009</v>
      </c>
      <c r="D774" s="38">
        <v>43100</v>
      </c>
      <c r="E774" s="37" t="s">
        <v>67</v>
      </c>
      <c r="F774" s="37" t="s">
        <v>68</v>
      </c>
      <c r="H774" s="37" t="s">
        <v>75</v>
      </c>
      <c r="L774" s="37" t="s">
        <v>84</v>
      </c>
      <c r="T774" s="37">
        <v>14</v>
      </c>
      <c r="U774" s="40">
        <f t="shared" si="40"/>
        <v>5.7884726701397501E-4</v>
      </c>
      <c r="AF774" s="39">
        <v>24186</v>
      </c>
      <c r="AI774" s="41">
        <v>7.4</v>
      </c>
      <c r="AL774" s="41">
        <f t="shared" si="41"/>
        <v>178.97639999999998</v>
      </c>
    </row>
    <row r="775" spans="1:38">
      <c r="A775" s="37" t="s">
        <v>66</v>
      </c>
      <c r="B775" s="38">
        <v>43074</v>
      </c>
      <c r="C775" s="38">
        <v>43009</v>
      </c>
      <c r="D775" s="38">
        <v>43100</v>
      </c>
      <c r="E775" s="37" t="s">
        <v>67</v>
      </c>
      <c r="F775" s="37" t="s">
        <v>68</v>
      </c>
      <c r="H775" s="37" t="s">
        <v>75</v>
      </c>
      <c r="L775" s="37" t="s">
        <v>84</v>
      </c>
      <c r="T775" s="37">
        <v>19</v>
      </c>
      <c r="U775" s="40">
        <f t="shared" si="40"/>
        <v>7.7942322681215901E-4</v>
      </c>
      <c r="AF775" s="39">
        <v>24377</v>
      </c>
      <c r="AI775" s="41">
        <v>7.4</v>
      </c>
      <c r="AL775" s="41">
        <f t="shared" si="41"/>
        <v>180.38980000000001</v>
      </c>
    </row>
    <row r="776" spans="1:38">
      <c r="A776" s="37" t="s">
        <v>66</v>
      </c>
      <c r="B776" s="38">
        <v>43075</v>
      </c>
      <c r="C776" s="38">
        <v>43009</v>
      </c>
      <c r="D776" s="38">
        <v>43100</v>
      </c>
      <c r="E776" s="37" t="s">
        <v>67</v>
      </c>
      <c r="F776" s="37" t="s">
        <v>68</v>
      </c>
      <c r="H776" s="37" t="s">
        <v>75</v>
      </c>
      <c r="L776" s="37" t="s">
        <v>84</v>
      </c>
      <c r="T776" s="37">
        <v>2</v>
      </c>
      <c r="U776" s="40">
        <f t="shared" si="40"/>
        <v>9.8473658296405718E-4</v>
      </c>
      <c r="AF776" s="39">
        <v>2031</v>
      </c>
      <c r="AI776" s="41">
        <v>7.4</v>
      </c>
      <c r="AL776" s="41">
        <f t="shared" si="41"/>
        <v>15.029400000000001</v>
      </c>
    </row>
    <row r="777" spans="1:38">
      <c r="A777" s="37" t="s">
        <v>66</v>
      </c>
      <c r="B777" s="38">
        <v>43076</v>
      </c>
      <c r="C777" s="38">
        <v>43009</v>
      </c>
      <c r="D777" s="38">
        <v>43100</v>
      </c>
      <c r="E777" s="37" t="s">
        <v>67</v>
      </c>
      <c r="F777" s="37" t="s">
        <v>68</v>
      </c>
      <c r="H777" s="37" t="s">
        <v>75</v>
      </c>
      <c r="L777" s="37" t="s">
        <v>84</v>
      </c>
      <c r="T777" s="37">
        <v>0</v>
      </c>
      <c r="U777" s="40" t="e">
        <f t="shared" si="40"/>
        <v>#DIV/0!</v>
      </c>
      <c r="AF777" s="39">
        <v>0</v>
      </c>
      <c r="AI777" s="41">
        <v>7.4</v>
      </c>
      <c r="AL777" s="41">
        <f t="shared" si="41"/>
        <v>0</v>
      </c>
    </row>
    <row r="778" spans="1:38">
      <c r="A778" s="37" t="s">
        <v>66</v>
      </c>
      <c r="B778" s="38">
        <v>43075</v>
      </c>
      <c r="C778" s="38">
        <v>43009</v>
      </c>
      <c r="D778" s="38">
        <v>43100</v>
      </c>
      <c r="E778" s="37" t="s">
        <v>67</v>
      </c>
      <c r="F778" s="37" t="s">
        <v>68</v>
      </c>
      <c r="H778" s="37" t="s">
        <v>131</v>
      </c>
      <c r="L778" s="37" t="s">
        <v>84</v>
      </c>
      <c r="T778" s="37">
        <v>9</v>
      </c>
      <c r="U778" s="40">
        <f t="shared" si="40"/>
        <v>1.053001053001053E-3</v>
      </c>
      <c r="AF778" s="39">
        <v>8547</v>
      </c>
      <c r="AI778" s="41">
        <v>7.4</v>
      </c>
      <c r="AL778" s="41">
        <f t="shared" si="41"/>
        <v>63.247800000000005</v>
      </c>
    </row>
    <row r="779" spans="1:38">
      <c r="A779" s="37" t="s">
        <v>66</v>
      </c>
      <c r="B779" s="38">
        <v>43076</v>
      </c>
      <c r="C779" s="38">
        <v>43009</v>
      </c>
      <c r="D779" s="38">
        <v>43100</v>
      </c>
      <c r="E779" s="37" t="s">
        <v>67</v>
      </c>
      <c r="F779" s="37" t="s">
        <v>68</v>
      </c>
      <c r="H779" s="37" t="s">
        <v>131</v>
      </c>
      <c r="L779" s="37" t="s">
        <v>84</v>
      </c>
      <c r="T779" s="37">
        <v>14</v>
      </c>
      <c r="U779" s="40">
        <f t="shared" si="40"/>
        <v>7.0028011204481793E-4</v>
      </c>
      <c r="AF779" s="39">
        <v>19992</v>
      </c>
      <c r="AI779" s="41">
        <v>7.4</v>
      </c>
      <c r="AL779" s="41">
        <f t="shared" si="41"/>
        <v>147.94080000000002</v>
      </c>
    </row>
    <row r="780" spans="1:38">
      <c r="A780" s="37" t="s">
        <v>66</v>
      </c>
      <c r="B780" s="38">
        <v>43077</v>
      </c>
      <c r="C780" s="38">
        <v>43009</v>
      </c>
      <c r="D780" s="38">
        <v>43100</v>
      </c>
      <c r="E780" s="37" t="s">
        <v>67</v>
      </c>
      <c r="F780" s="37" t="s">
        <v>68</v>
      </c>
      <c r="H780" s="37" t="s">
        <v>131</v>
      </c>
      <c r="L780" s="37" t="s">
        <v>84</v>
      </c>
      <c r="T780" s="37">
        <v>10</v>
      </c>
      <c r="U780" s="40">
        <f t="shared" si="40"/>
        <v>5.0037528146109581E-4</v>
      </c>
      <c r="AF780" s="39">
        <v>19985</v>
      </c>
      <c r="AI780" s="41">
        <v>7.4</v>
      </c>
      <c r="AL780" s="41">
        <f t="shared" si="41"/>
        <v>147.88900000000001</v>
      </c>
    </row>
    <row r="781" spans="1:38">
      <c r="A781" s="37" t="s">
        <v>66</v>
      </c>
      <c r="B781" s="38">
        <v>43078</v>
      </c>
      <c r="C781" s="38">
        <v>43009</v>
      </c>
      <c r="D781" s="38">
        <v>43100</v>
      </c>
      <c r="E781" s="37" t="s">
        <v>67</v>
      </c>
      <c r="F781" s="37" t="s">
        <v>68</v>
      </c>
      <c r="H781" s="37" t="s">
        <v>131</v>
      </c>
      <c r="L781" s="37" t="s">
        <v>84</v>
      </c>
      <c r="T781" s="37">
        <v>13</v>
      </c>
      <c r="U781" s="40">
        <f t="shared" si="40"/>
        <v>6.2920478195634285E-4</v>
      </c>
      <c r="AF781" s="39">
        <v>20661</v>
      </c>
      <c r="AI781" s="41">
        <v>7.4</v>
      </c>
      <c r="AL781" s="41">
        <f t="shared" si="41"/>
        <v>152.8914</v>
      </c>
    </row>
    <row r="782" spans="1:38">
      <c r="A782" s="37" t="s">
        <v>66</v>
      </c>
      <c r="B782" s="38">
        <v>43079</v>
      </c>
      <c r="C782" s="38">
        <v>43009</v>
      </c>
      <c r="D782" s="38">
        <v>43100</v>
      </c>
      <c r="E782" s="37" t="s">
        <v>67</v>
      </c>
      <c r="F782" s="37" t="s">
        <v>68</v>
      </c>
      <c r="H782" s="37" t="s">
        <v>131</v>
      </c>
      <c r="L782" s="37" t="s">
        <v>84</v>
      </c>
      <c r="T782" s="37">
        <v>10</v>
      </c>
      <c r="U782" s="40">
        <f t="shared" si="40"/>
        <v>5.2323147760569271E-4</v>
      </c>
      <c r="AF782" s="39">
        <v>19112</v>
      </c>
      <c r="AI782" s="41">
        <v>7.4</v>
      </c>
      <c r="AL782" s="41">
        <f t="shared" si="41"/>
        <v>141.42880000000002</v>
      </c>
    </row>
    <row r="783" spans="1:38">
      <c r="A783" s="37" t="s">
        <v>66</v>
      </c>
      <c r="B783" s="38">
        <v>43073</v>
      </c>
      <c r="C783" s="38">
        <v>43009</v>
      </c>
      <c r="D783" s="38">
        <v>43100</v>
      </c>
      <c r="E783" s="37" t="s">
        <v>67</v>
      </c>
      <c r="F783" s="37" t="s">
        <v>68</v>
      </c>
      <c r="H783" s="37" t="s">
        <v>75</v>
      </c>
      <c r="L783" s="37" t="s">
        <v>85</v>
      </c>
      <c r="T783" s="37">
        <v>2</v>
      </c>
      <c r="U783" s="40">
        <f t="shared" si="40"/>
        <v>2.9248318221702252E-4</v>
      </c>
      <c r="AF783" s="39">
        <v>6838</v>
      </c>
      <c r="AI783" s="41">
        <v>8.14</v>
      </c>
      <c r="AL783" s="41">
        <f t="shared" si="41"/>
        <v>55.661320000000003</v>
      </c>
    </row>
    <row r="784" spans="1:38">
      <c r="A784" s="37" t="s">
        <v>66</v>
      </c>
      <c r="B784" s="38">
        <v>43074</v>
      </c>
      <c r="C784" s="38">
        <v>43009</v>
      </c>
      <c r="D784" s="38">
        <v>43100</v>
      </c>
      <c r="E784" s="37" t="s">
        <v>67</v>
      </c>
      <c r="F784" s="37" t="s">
        <v>68</v>
      </c>
      <c r="H784" s="37" t="s">
        <v>75</v>
      </c>
      <c r="L784" s="37" t="s">
        <v>85</v>
      </c>
      <c r="T784" s="37">
        <v>0</v>
      </c>
      <c r="U784" s="40">
        <f t="shared" si="40"/>
        <v>0</v>
      </c>
      <c r="AF784" s="39">
        <v>6625</v>
      </c>
      <c r="AI784" s="41">
        <v>8.14</v>
      </c>
      <c r="AL784" s="41">
        <f t="shared" si="41"/>
        <v>53.927500000000009</v>
      </c>
    </row>
    <row r="785" spans="1:38">
      <c r="A785" s="37" t="s">
        <v>66</v>
      </c>
      <c r="B785" s="38">
        <v>43075</v>
      </c>
      <c r="C785" s="38">
        <v>43009</v>
      </c>
      <c r="D785" s="38">
        <v>43100</v>
      </c>
      <c r="E785" s="37" t="s">
        <v>67</v>
      </c>
      <c r="F785" s="37" t="s">
        <v>68</v>
      </c>
      <c r="H785" s="37" t="s">
        <v>75</v>
      </c>
      <c r="L785" s="37" t="s">
        <v>85</v>
      </c>
      <c r="T785" s="37">
        <v>0</v>
      </c>
      <c r="U785" s="40">
        <f t="shared" si="40"/>
        <v>0</v>
      </c>
      <c r="AF785" s="39">
        <v>638</v>
      </c>
      <c r="AI785" s="41">
        <v>8.14</v>
      </c>
      <c r="AL785" s="41">
        <f t="shared" si="41"/>
        <v>5.1933200000000008</v>
      </c>
    </row>
    <row r="786" spans="1:38">
      <c r="A786" s="37" t="s">
        <v>66</v>
      </c>
      <c r="B786" s="38">
        <v>43075</v>
      </c>
      <c r="C786" s="38">
        <v>43009</v>
      </c>
      <c r="D786" s="38">
        <v>43100</v>
      </c>
      <c r="E786" s="37" t="s">
        <v>67</v>
      </c>
      <c r="F786" s="37" t="s">
        <v>68</v>
      </c>
      <c r="H786" s="37" t="s">
        <v>131</v>
      </c>
      <c r="L786" s="37" t="s">
        <v>85</v>
      </c>
      <c r="T786" s="37">
        <v>4</v>
      </c>
      <c r="U786" s="40">
        <f t="shared" si="40"/>
        <v>1.5866719555731853E-3</v>
      </c>
      <c r="AF786" s="39">
        <v>2521</v>
      </c>
      <c r="AI786" s="41">
        <v>8.14</v>
      </c>
      <c r="AL786" s="41">
        <f t="shared" si="41"/>
        <v>20.520940000000003</v>
      </c>
    </row>
    <row r="787" spans="1:38">
      <c r="A787" s="37" t="s">
        <v>66</v>
      </c>
      <c r="B787" s="38">
        <v>43076</v>
      </c>
      <c r="C787" s="38">
        <v>43009</v>
      </c>
      <c r="D787" s="38">
        <v>43100</v>
      </c>
      <c r="E787" s="37" t="s">
        <v>67</v>
      </c>
      <c r="F787" s="37" t="s">
        <v>68</v>
      </c>
      <c r="H787" s="37" t="s">
        <v>131</v>
      </c>
      <c r="L787" s="37" t="s">
        <v>85</v>
      </c>
      <c r="T787" s="37">
        <v>0</v>
      </c>
      <c r="U787" s="40">
        <f t="shared" si="40"/>
        <v>0</v>
      </c>
      <c r="AF787" s="39">
        <v>5391</v>
      </c>
      <c r="AI787" s="41">
        <v>8.14</v>
      </c>
      <c r="AL787" s="41">
        <f t="shared" si="41"/>
        <v>43.882740000000005</v>
      </c>
    </row>
    <row r="788" spans="1:38">
      <c r="A788" s="37" t="s">
        <v>66</v>
      </c>
      <c r="B788" s="38">
        <v>43077</v>
      </c>
      <c r="C788" s="38">
        <v>43009</v>
      </c>
      <c r="D788" s="38">
        <v>43100</v>
      </c>
      <c r="E788" s="37" t="s">
        <v>67</v>
      </c>
      <c r="F788" s="37" t="s">
        <v>68</v>
      </c>
      <c r="H788" s="37" t="s">
        <v>131</v>
      </c>
      <c r="L788" s="37" t="s">
        <v>85</v>
      </c>
      <c r="T788" s="37">
        <v>2</v>
      </c>
      <c r="U788" s="40">
        <f t="shared" si="40"/>
        <v>3.7800037800037799E-4</v>
      </c>
      <c r="AF788" s="39">
        <v>5291</v>
      </c>
      <c r="AI788" s="41">
        <v>8.14</v>
      </c>
      <c r="AL788" s="41">
        <f t="shared" si="41"/>
        <v>43.068740000000005</v>
      </c>
    </row>
    <row r="789" spans="1:38">
      <c r="A789" s="37" t="s">
        <v>66</v>
      </c>
      <c r="B789" s="38">
        <v>43078</v>
      </c>
      <c r="C789" s="38">
        <v>43009</v>
      </c>
      <c r="D789" s="38">
        <v>43100</v>
      </c>
      <c r="E789" s="37" t="s">
        <v>67</v>
      </c>
      <c r="F789" s="37" t="s">
        <v>68</v>
      </c>
      <c r="H789" s="37" t="s">
        <v>131</v>
      </c>
      <c r="L789" s="37" t="s">
        <v>85</v>
      </c>
      <c r="T789" s="37">
        <v>0</v>
      </c>
      <c r="U789" s="40">
        <f t="shared" si="40"/>
        <v>0</v>
      </c>
      <c r="AF789" s="39">
        <v>5286</v>
      </c>
      <c r="AI789" s="41">
        <v>8.14</v>
      </c>
      <c r="AL789" s="41">
        <f t="shared" si="41"/>
        <v>43.028040000000004</v>
      </c>
    </row>
    <row r="790" spans="1:38">
      <c r="A790" s="37" t="s">
        <v>66</v>
      </c>
      <c r="B790" s="38">
        <v>43079</v>
      </c>
      <c r="C790" s="38">
        <v>43009</v>
      </c>
      <c r="D790" s="38">
        <v>43100</v>
      </c>
      <c r="E790" s="37" t="s">
        <v>67</v>
      </c>
      <c r="F790" s="37" t="s">
        <v>68</v>
      </c>
      <c r="H790" s="37" t="s">
        <v>131</v>
      </c>
      <c r="L790" s="37" t="s">
        <v>85</v>
      </c>
      <c r="T790" s="37">
        <v>0</v>
      </c>
      <c r="U790" s="40">
        <f t="shared" si="40"/>
        <v>0</v>
      </c>
      <c r="AF790" s="39">
        <v>5423</v>
      </c>
      <c r="AI790" s="41">
        <v>8.14</v>
      </c>
      <c r="AL790" s="41">
        <f t="shared" si="41"/>
        <v>44.143219999999999</v>
      </c>
    </row>
    <row r="791" spans="1:38">
      <c r="A791" s="37" t="s">
        <v>66</v>
      </c>
      <c r="B791" s="38">
        <v>43080</v>
      </c>
      <c r="C791" s="38">
        <v>43009</v>
      </c>
      <c r="D791" s="38">
        <v>43100</v>
      </c>
      <c r="E791" s="37" t="s">
        <v>67</v>
      </c>
      <c r="F791" s="37" t="s">
        <v>68</v>
      </c>
      <c r="H791" s="37" t="s">
        <v>76</v>
      </c>
      <c r="L791" s="37" t="s">
        <v>76</v>
      </c>
      <c r="Q791" s="37">
        <v>42957</v>
      </c>
      <c r="T791" s="37">
        <v>33</v>
      </c>
      <c r="U791" s="40">
        <f t="shared" si="40"/>
        <v>7.7934959733604134E-4</v>
      </c>
      <c r="AB791" s="37">
        <v>42957</v>
      </c>
      <c r="AF791" s="39">
        <v>42343</v>
      </c>
      <c r="AG791" s="40">
        <f>AF791/Q791</f>
        <v>0.98570663686942761</v>
      </c>
      <c r="AI791" s="41">
        <v>27.05</v>
      </c>
      <c r="AL791" s="41">
        <f t="shared" si="41"/>
        <v>1145.3781500000002</v>
      </c>
    </row>
    <row r="792" spans="1:38">
      <c r="A792" s="37" t="s">
        <v>66</v>
      </c>
      <c r="B792" s="38">
        <v>43081</v>
      </c>
      <c r="C792" s="38">
        <v>43009</v>
      </c>
      <c r="D792" s="38">
        <v>43100</v>
      </c>
      <c r="E792" s="37" t="s">
        <v>67</v>
      </c>
      <c r="F792" s="37" t="s">
        <v>68</v>
      </c>
      <c r="H792" s="37" t="s">
        <v>76</v>
      </c>
      <c r="L792" s="37" t="s">
        <v>76</v>
      </c>
      <c r="Q792" s="37">
        <v>63776</v>
      </c>
      <c r="T792" s="37">
        <v>37</v>
      </c>
      <c r="U792" s="40">
        <f t="shared" si="40"/>
        <v>5.8921888685404893E-4</v>
      </c>
      <c r="AB792" s="37">
        <v>63776</v>
      </c>
      <c r="AF792" s="39">
        <v>62795</v>
      </c>
      <c r="AG792" s="40">
        <f t="shared" si="42"/>
        <v>0.98461803813346715</v>
      </c>
      <c r="AI792" s="41">
        <v>27.05</v>
      </c>
      <c r="AL792" s="41">
        <f t="shared" si="41"/>
        <v>1698.60475</v>
      </c>
    </row>
    <row r="793" spans="1:38">
      <c r="A793" s="37" t="s">
        <v>66</v>
      </c>
      <c r="B793" s="38">
        <v>43082</v>
      </c>
      <c r="C793" s="38">
        <v>43009</v>
      </c>
      <c r="D793" s="38">
        <v>43100</v>
      </c>
      <c r="E793" s="37" t="s">
        <v>67</v>
      </c>
      <c r="F793" s="37" t="s">
        <v>68</v>
      </c>
      <c r="H793" s="37" t="s">
        <v>76</v>
      </c>
      <c r="L793" s="37" t="s">
        <v>76</v>
      </c>
      <c r="Q793" s="37">
        <v>32339</v>
      </c>
      <c r="T793" s="37">
        <v>21</v>
      </c>
      <c r="U793" s="40">
        <f t="shared" si="40"/>
        <v>6.5934065934065934E-4</v>
      </c>
      <c r="AB793" s="37">
        <v>32339</v>
      </c>
      <c r="AF793" s="39">
        <v>31850</v>
      </c>
      <c r="AG793" s="40">
        <f t="shared" si="42"/>
        <v>0.98487893874269461</v>
      </c>
      <c r="AI793" s="41">
        <v>27.05</v>
      </c>
      <c r="AL793" s="41">
        <f t="shared" si="41"/>
        <v>861.54250000000002</v>
      </c>
    </row>
    <row r="794" spans="1:38">
      <c r="A794" s="37" t="s">
        <v>66</v>
      </c>
      <c r="B794" s="38">
        <v>43083</v>
      </c>
      <c r="C794" s="38">
        <v>43009</v>
      </c>
      <c r="D794" s="38">
        <v>43100</v>
      </c>
      <c r="E794" s="37" t="s">
        <v>67</v>
      </c>
      <c r="F794" s="37" t="s">
        <v>68</v>
      </c>
      <c r="H794" s="37" t="s">
        <v>76</v>
      </c>
      <c r="L794" s="37" t="s">
        <v>76</v>
      </c>
      <c r="Q794" s="37">
        <v>17101</v>
      </c>
      <c r="T794" s="37">
        <v>10</v>
      </c>
      <c r="U794" s="40">
        <f t="shared" si="40"/>
        <v>5.9520266650794592E-4</v>
      </c>
      <c r="AB794" s="37">
        <v>17101</v>
      </c>
      <c r="AF794" s="39">
        <v>16801</v>
      </c>
      <c r="AG794" s="40">
        <f t="shared" si="42"/>
        <v>0.98245716624758783</v>
      </c>
      <c r="AI794" s="41">
        <v>27.05</v>
      </c>
      <c r="AL794" s="41">
        <f t="shared" si="41"/>
        <v>454.46704999999997</v>
      </c>
    </row>
    <row r="795" spans="1:38">
      <c r="A795" s="37" t="s">
        <v>66</v>
      </c>
      <c r="B795" s="38">
        <v>43084</v>
      </c>
      <c r="C795" s="38">
        <v>43009</v>
      </c>
      <c r="D795" s="38">
        <v>43100</v>
      </c>
      <c r="E795" s="37" t="s">
        <v>67</v>
      </c>
      <c r="F795" s="37" t="s">
        <v>68</v>
      </c>
      <c r="H795" s="37" t="s">
        <v>76</v>
      </c>
      <c r="L795" s="37" t="s">
        <v>76</v>
      </c>
      <c r="Q795" s="37">
        <v>11340</v>
      </c>
      <c r="T795" s="37">
        <v>10</v>
      </c>
      <c r="U795" s="40">
        <f t="shared" si="40"/>
        <v>8.9597706298718757E-4</v>
      </c>
      <c r="AB795" s="37">
        <v>11340</v>
      </c>
      <c r="AF795" s="39">
        <v>11161</v>
      </c>
      <c r="AG795" s="40">
        <f t="shared" si="42"/>
        <v>0.98421516754850091</v>
      </c>
      <c r="AI795" s="41">
        <v>27.05</v>
      </c>
      <c r="AL795" s="41">
        <f t="shared" si="41"/>
        <v>301.90504999999996</v>
      </c>
    </row>
    <row r="796" spans="1:38">
      <c r="A796" s="37" t="s">
        <v>66</v>
      </c>
      <c r="B796" s="38">
        <v>43085</v>
      </c>
      <c r="C796" s="38">
        <v>43009</v>
      </c>
      <c r="D796" s="38">
        <v>43100</v>
      </c>
      <c r="E796" s="37" t="s">
        <v>67</v>
      </c>
      <c r="F796" s="37" t="s">
        <v>68</v>
      </c>
      <c r="H796" s="37" t="s">
        <v>76</v>
      </c>
      <c r="L796" s="37" t="s">
        <v>76</v>
      </c>
      <c r="Q796" s="37">
        <v>23930</v>
      </c>
      <c r="T796" s="37">
        <v>14</v>
      </c>
      <c r="U796" s="40">
        <f t="shared" si="40"/>
        <v>5.9221658206429781E-4</v>
      </c>
      <c r="AB796" s="37">
        <v>23930</v>
      </c>
      <c r="AF796" s="39">
        <v>23640</v>
      </c>
      <c r="AG796" s="40">
        <f t="shared" si="42"/>
        <v>0.98788132051817801</v>
      </c>
      <c r="AI796" s="41">
        <v>27.05</v>
      </c>
      <c r="AL796" s="41">
        <f t="shared" si="41"/>
        <v>639.46199999999999</v>
      </c>
    </row>
    <row r="797" spans="1:38">
      <c r="A797" s="37" t="s">
        <v>66</v>
      </c>
      <c r="B797" s="38">
        <v>43086</v>
      </c>
      <c r="C797" s="38">
        <v>43009</v>
      </c>
      <c r="D797" s="38">
        <v>43100</v>
      </c>
      <c r="E797" s="37" t="s">
        <v>67</v>
      </c>
      <c r="F797" s="37" t="s">
        <v>68</v>
      </c>
      <c r="H797" s="37" t="s">
        <v>76</v>
      </c>
      <c r="L797" s="37" t="s">
        <v>76</v>
      </c>
      <c r="Q797" s="37">
        <v>24040</v>
      </c>
      <c r="T797" s="37">
        <v>19</v>
      </c>
      <c r="U797" s="40">
        <f t="shared" si="40"/>
        <v>8.0094427114071323E-4</v>
      </c>
      <c r="AB797" s="37">
        <v>24040</v>
      </c>
      <c r="AF797" s="39">
        <v>23722</v>
      </c>
      <c r="AG797" s="40">
        <f t="shared" si="42"/>
        <v>0.98677204658901829</v>
      </c>
      <c r="AI797" s="41">
        <v>27.05</v>
      </c>
      <c r="AL797" s="41">
        <f t="shared" si="41"/>
        <v>641.68009999999992</v>
      </c>
    </row>
    <row r="798" spans="1:38">
      <c r="A798" s="37" t="s">
        <v>66</v>
      </c>
      <c r="B798" s="38">
        <v>43080</v>
      </c>
      <c r="C798" s="38">
        <v>43009</v>
      </c>
      <c r="D798" s="38">
        <v>43100</v>
      </c>
      <c r="E798" s="37" t="s">
        <v>67</v>
      </c>
      <c r="F798" s="37" t="s">
        <v>68</v>
      </c>
      <c r="H798" s="37" t="s">
        <v>76</v>
      </c>
      <c r="L798" s="37" t="s">
        <v>76</v>
      </c>
      <c r="Q798" s="37">
        <v>54534</v>
      </c>
      <c r="T798" s="37">
        <v>18</v>
      </c>
      <c r="U798" s="40">
        <f t="shared" si="40"/>
        <v>3.3349390447252381E-4</v>
      </c>
      <c r="AB798" s="37">
        <v>54534</v>
      </c>
      <c r="AF798" s="39">
        <v>53974</v>
      </c>
      <c r="AG798" s="40">
        <f t="shared" si="42"/>
        <v>0.98973117688047818</v>
      </c>
      <c r="AI798" s="41">
        <v>27.05</v>
      </c>
      <c r="AL798" s="41">
        <f t="shared" si="41"/>
        <v>1459.9966999999999</v>
      </c>
    </row>
    <row r="799" spans="1:38">
      <c r="A799" s="37" t="s">
        <v>66</v>
      </c>
      <c r="B799" s="38">
        <v>43081</v>
      </c>
      <c r="C799" s="38">
        <v>43009</v>
      </c>
      <c r="D799" s="38">
        <v>43100</v>
      </c>
      <c r="E799" s="37" t="s">
        <v>67</v>
      </c>
      <c r="F799" s="37" t="s">
        <v>68</v>
      </c>
      <c r="H799" s="37" t="s">
        <v>76</v>
      </c>
      <c r="L799" s="37" t="s">
        <v>76</v>
      </c>
      <c r="Q799" s="37">
        <v>104093</v>
      </c>
      <c r="T799" s="37">
        <v>38</v>
      </c>
      <c r="U799" s="40">
        <f t="shared" si="40"/>
        <v>3.6840982684738141E-4</v>
      </c>
      <c r="AB799" s="37">
        <v>104093</v>
      </c>
      <c r="AF799" s="39">
        <v>103146</v>
      </c>
      <c r="AG799" s="40">
        <f t="shared" si="42"/>
        <v>0.99090236615334359</v>
      </c>
      <c r="AI799" s="41">
        <v>27.05</v>
      </c>
      <c r="AL799" s="41">
        <f t="shared" si="41"/>
        <v>2790.0993000000003</v>
      </c>
    </row>
    <row r="800" spans="1:38">
      <c r="A800" s="37" t="s">
        <v>66</v>
      </c>
      <c r="B800" s="38">
        <v>43082</v>
      </c>
      <c r="C800" s="38">
        <v>43009</v>
      </c>
      <c r="D800" s="38">
        <v>43100</v>
      </c>
      <c r="E800" s="37" t="s">
        <v>67</v>
      </c>
      <c r="F800" s="37" t="s">
        <v>68</v>
      </c>
      <c r="H800" s="37" t="s">
        <v>76</v>
      </c>
      <c r="L800" s="37" t="s">
        <v>76</v>
      </c>
      <c r="Q800" s="37">
        <v>40475</v>
      </c>
      <c r="T800" s="37">
        <v>28</v>
      </c>
      <c r="U800" s="40">
        <f t="shared" si="40"/>
        <v>6.9919592468661038E-4</v>
      </c>
      <c r="AB800" s="37">
        <v>40475</v>
      </c>
      <c r="AF800" s="39">
        <v>40046</v>
      </c>
      <c r="AG800" s="40">
        <f t="shared" si="42"/>
        <v>0.98940086473131561</v>
      </c>
      <c r="AI800" s="41">
        <v>27.05</v>
      </c>
      <c r="AL800" s="41">
        <f t="shared" si="41"/>
        <v>1083.2443000000001</v>
      </c>
    </row>
    <row r="801" spans="1:38">
      <c r="A801" s="37" t="s">
        <v>66</v>
      </c>
      <c r="B801" s="38">
        <v>43083</v>
      </c>
      <c r="C801" s="38">
        <v>43009</v>
      </c>
      <c r="D801" s="38">
        <v>43100</v>
      </c>
      <c r="E801" s="37" t="s">
        <v>67</v>
      </c>
      <c r="F801" s="37" t="s">
        <v>68</v>
      </c>
      <c r="H801" s="37" t="s">
        <v>76</v>
      </c>
      <c r="L801" s="37" t="s">
        <v>76</v>
      </c>
      <c r="Q801" s="37">
        <v>18745</v>
      </c>
      <c r="T801" s="37">
        <v>13</v>
      </c>
      <c r="U801" s="40">
        <f t="shared" si="40"/>
        <v>7.0251283436908942E-4</v>
      </c>
      <c r="AB801" s="37">
        <v>18745</v>
      </c>
      <c r="AF801" s="39">
        <v>18505</v>
      </c>
      <c r="AG801" s="40">
        <f t="shared" si="42"/>
        <v>0.98719658575620162</v>
      </c>
      <c r="AI801" s="41">
        <v>27.05</v>
      </c>
      <c r="AL801" s="41">
        <f t="shared" si="41"/>
        <v>500.56025</v>
      </c>
    </row>
    <row r="802" spans="1:38">
      <c r="A802" s="37" t="s">
        <v>66</v>
      </c>
      <c r="B802" s="38">
        <v>43084</v>
      </c>
      <c r="C802" s="38">
        <v>43009</v>
      </c>
      <c r="D802" s="38">
        <v>43100</v>
      </c>
      <c r="E802" s="37" t="s">
        <v>67</v>
      </c>
      <c r="F802" s="37" t="s">
        <v>68</v>
      </c>
      <c r="H802" s="37" t="s">
        <v>76</v>
      </c>
      <c r="L802" s="37" t="s">
        <v>76</v>
      </c>
      <c r="Q802" s="37">
        <v>12657</v>
      </c>
      <c r="T802" s="37">
        <v>10</v>
      </c>
      <c r="U802" s="40">
        <f t="shared" si="40"/>
        <v>7.9891347767036827E-4</v>
      </c>
      <c r="AB802" s="37">
        <v>12657</v>
      </c>
      <c r="AF802" s="39">
        <v>12517</v>
      </c>
      <c r="AG802" s="40">
        <f t="shared" si="42"/>
        <v>0.98893892707592634</v>
      </c>
      <c r="AI802" s="41">
        <v>27.05</v>
      </c>
      <c r="AL802" s="41">
        <f t="shared" si="41"/>
        <v>338.58485000000002</v>
      </c>
    </row>
    <row r="803" spans="1:38">
      <c r="A803" s="37" t="s">
        <v>66</v>
      </c>
      <c r="B803" s="38">
        <v>43085</v>
      </c>
      <c r="C803" s="38">
        <v>43009</v>
      </c>
      <c r="D803" s="38">
        <v>43100</v>
      </c>
      <c r="E803" s="37" t="s">
        <v>67</v>
      </c>
      <c r="F803" s="37" t="s">
        <v>68</v>
      </c>
      <c r="H803" s="37" t="s">
        <v>76</v>
      </c>
      <c r="L803" s="37" t="s">
        <v>76</v>
      </c>
      <c r="Q803" s="37">
        <v>27371</v>
      </c>
      <c r="T803" s="37">
        <v>15</v>
      </c>
      <c r="U803" s="40">
        <f t="shared" si="40"/>
        <v>5.5377118174770184E-4</v>
      </c>
      <c r="AB803" s="37">
        <v>27371</v>
      </c>
      <c r="AF803" s="39">
        <v>27087</v>
      </c>
      <c r="AG803" s="40">
        <f t="shared" si="42"/>
        <v>0.98962405465638814</v>
      </c>
      <c r="AI803" s="41">
        <v>27.05</v>
      </c>
      <c r="AL803" s="41">
        <f t="shared" si="41"/>
        <v>732.70335</v>
      </c>
    </row>
    <row r="804" spans="1:38">
      <c r="A804" s="37" t="s">
        <v>66</v>
      </c>
      <c r="B804" s="38">
        <v>43086</v>
      </c>
      <c r="C804" s="38">
        <v>43009</v>
      </c>
      <c r="D804" s="38">
        <v>43100</v>
      </c>
      <c r="E804" s="37" t="s">
        <v>67</v>
      </c>
      <c r="F804" s="37" t="s">
        <v>68</v>
      </c>
      <c r="H804" s="37" t="s">
        <v>76</v>
      </c>
      <c r="L804" s="37" t="s">
        <v>76</v>
      </c>
      <c r="Q804" s="37">
        <v>27790</v>
      </c>
      <c r="T804" s="37">
        <v>16</v>
      </c>
      <c r="U804" s="40">
        <f t="shared" si="40"/>
        <v>5.8236878503312227E-4</v>
      </c>
      <c r="AB804" s="37">
        <v>27790</v>
      </c>
      <c r="AF804" s="39">
        <v>27474</v>
      </c>
      <c r="AG804" s="40">
        <f t="shared" si="42"/>
        <v>0.98862900323857505</v>
      </c>
      <c r="AI804" s="41">
        <v>27.05</v>
      </c>
      <c r="AL804" s="41">
        <f t="shared" si="41"/>
        <v>743.1717000000001</v>
      </c>
    </row>
    <row r="805" spans="1:38">
      <c r="A805" s="37" t="s">
        <v>66</v>
      </c>
      <c r="B805" s="38">
        <v>43080</v>
      </c>
      <c r="C805" s="38">
        <v>43009</v>
      </c>
      <c r="D805" s="38">
        <v>43100</v>
      </c>
      <c r="E805" s="37" t="s">
        <v>67</v>
      </c>
      <c r="F805" s="37" t="s">
        <v>68</v>
      </c>
      <c r="H805" s="37" t="s">
        <v>77</v>
      </c>
      <c r="L805" s="37" t="s">
        <v>77</v>
      </c>
      <c r="Q805" s="37">
        <v>18908</v>
      </c>
      <c r="T805" s="37">
        <v>21</v>
      </c>
      <c r="U805" s="40">
        <f t="shared" si="40"/>
        <v>1.128668171557562E-3</v>
      </c>
      <c r="AB805" s="37">
        <v>18908</v>
      </c>
      <c r="AF805" s="39">
        <v>18606</v>
      </c>
      <c r="AG805" s="40">
        <f t="shared" si="42"/>
        <v>0.98402792468796274</v>
      </c>
      <c r="AI805" s="41">
        <v>32.46</v>
      </c>
      <c r="AL805" s="41">
        <f t="shared" si="41"/>
        <v>603.95076000000006</v>
      </c>
    </row>
    <row r="806" spans="1:38">
      <c r="A806" s="37" t="s">
        <v>66</v>
      </c>
      <c r="B806" s="38">
        <v>43081</v>
      </c>
      <c r="C806" s="38">
        <v>43009</v>
      </c>
      <c r="D806" s="38">
        <v>43100</v>
      </c>
      <c r="E806" s="37" t="s">
        <v>67</v>
      </c>
      <c r="F806" s="37" t="s">
        <v>68</v>
      </c>
      <c r="H806" s="37" t="s">
        <v>77</v>
      </c>
      <c r="L806" s="37" t="s">
        <v>77</v>
      </c>
      <c r="Q806" s="37">
        <v>30748</v>
      </c>
      <c r="T806" s="37">
        <v>36</v>
      </c>
      <c r="U806" s="40">
        <f t="shared" si="40"/>
        <v>1.1923293478620872E-3</v>
      </c>
      <c r="AB806" s="37">
        <v>30748</v>
      </c>
      <c r="AF806" s="39">
        <v>30193</v>
      </c>
      <c r="AG806" s="40">
        <f t="shared" si="42"/>
        <v>0.98195004553141663</v>
      </c>
      <c r="AI806" s="41">
        <v>32.46</v>
      </c>
      <c r="AL806" s="41">
        <f t="shared" si="41"/>
        <v>980.06478000000004</v>
      </c>
    </row>
    <row r="807" spans="1:38">
      <c r="A807" s="37" t="s">
        <v>66</v>
      </c>
      <c r="B807" s="38">
        <v>43082</v>
      </c>
      <c r="C807" s="38">
        <v>43009</v>
      </c>
      <c r="D807" s="38">
        <v>43100</v>
      </c>
      <c r="E807" s="37" t="s">
        <v>67</v>
      </c>
      <c r="F807" s="37" t="s">
        <v>68</v>
      </c>
      <c r="H807" s="37" t="s">
        <v>77</v>
      </c>
      <c r="L807" s="37" t="s">
        <v>77</v>
      </c>
      <c r="Q807" s="37">
        <v>17081</v>
      </c>
      <c r="T807" s="37">
        <v>22</v>
      </c>
      <c r="U807" s="40">
        <f t="shared" si="40"/>
        <v>1.3075780089153047E-3</v>
      </c>
      <c r="AB807" s="37">
        <v>17081</v>
      </c>
      <c r="AF807" s="39">
        <v>16825</v>
      </c>
      <c r="AG807" s="40">
        <f t="shared" si="42"/>
        <v>0.98501258708506523</v>
      </c>
      <c r="AI807" s="41">
        <v>32.46</v>
      </c>
      <c r="AL807" s="41">
        <f t="shared" si="41"/>
        <v>546.1395</v>
      </c>
    </row>
    <row r="808" spans="1:38">
      <c r="A808" s="37" t="s">
        <v>66</v>
      </c>
      <c r="B808" s="38">
        <v>43083</v>
      </c>
      <c r="C808" s="38">
        <v>43009</v>
      </c>
      <c r="D808" s="38">
        <v>43100</v>
      </c>
      <c r="E808" s="37" t="s">
        <v>67</v>
      </c>
      <c r="F808" s="37" t="s">
        <v>68</v>
      </c>
      <c r="H808" s="37" t="s">
        <v>77</v>
      </c>
      <c r="L808" s="37" t="s">
        <v>77</v>
      </c>
      <c r="Q808" s="37">
        <v>10153</v>
      </c>
      <c r="T808" s="37">
        <v>12</v>
      </c>
      <c r="U808" s="40">
        <f t="shared" si="40"/>
        <v>1.1999999999999999E-3</v>
      </c>
      <c r="AB808" s="37">
        <v>10153</v>
      </c>
      <c r="AF808" s="39">
        <v>10000</v>
      </c>
      <c r="AG808" s="40">
        <f t="shared" si="42"/>
        <v>0.98493056239535115</v>
      </c>
      <c r="AI808" s="41">
        <v>32.46</v>
      </c>
      <c r="AL808" s="41">
        <f t="shared" si="41"/>
        <v>324.60000000000002</v>
      </c>
    </row>
    <row r="809" spans="1:38">
      <c r="A809" s="37" t="s">
        <v>66</v>
      </c>
      <c r="B809" s="38">
        <v>43084</v>
      </c>
      <c r="C809" s="38">
        <v>43009</v>
      </c>
      <c r="D809" s="38">
        <v>43100</v>
      </c>
      <c r="E809" s="37" t="s">
        <v>67</v>
      </c>
      <c r="F809" s="37" t="s">
        <v>68</v>
      </c>
      <c r="H809" s="37" t="s">
        <v>77</v>
      </c>
      <c r="L809" s="37" t="s">
        <v>77</v>
      </c>
      <c r="Q809" s="37">
        <v>3886</v>
      </c>
      <c r="T809" s="37">
        <v>4</v>
      </c>
      <c r="U809" s="40">
        <f t="shared" si="40"/>
        <v>1.0504201680672268E-3</v>
      </c>
      <c r="AB809" s="37">
        <v>3886</v>
      </c>
      <c r="AF809" s="39">
        <v>3808</v>
      </c>
      <c r="AG809" s="40">
        <f t="shared" si="42"/>
        <v>0.97992794647452397</v>
      </c>
      <c r="AI809" s="41">
        <v>32.46</v>
      </c>
      <c r="AL809" s="41">
        <f t="shared" si="41"/>
        <v>123.60768</v>
      </c>
    </row>
    <row r="810" spans="1:38">
      <c r="A810" s="37" t="s">
        <v>66</v>
      </c>
      <c r="B810" s="38">
        <v>43085</v>
      </c>
      <c r="C810" s="38">
        <v>43009</v>
      </c>
      <c r="D810" s="38">
        <v>43100</v>
      </c>
      <c r="E810" s="37" t="s">
        <v>67</v>
      </c>
      <c r="F810" s="37" t="s">
        <v>68</v>
      </c>
      <c r="H810" s="37" t="s">
        <v>77</v>
      </c>
      <c r="L810" s="37" t="s">
        <v>77</v>
      </c>
      <c r="Q810" s="37">
        <v>7162</v>
      </c>
      <c r="T810" s="37">
        <v>4</v>
      </c>
      <c r="U810" s="40">
        <f t="shared" si="40"/>
        <v>5.654509471303364E-4</v>
      </c>
      <c r="AB810" s="37">
        <v>7162</v>
      </c>
      <c r="AF810" s="39">
        <v>7074</v>
      </c>
      <c r="AG810" s="40">
        <f t="shared" si="42"/>
        <v>0.98771292934934374</v>
      </c>
      <c r="AI810" s="41">
        <v>32.46</v>
      </c>
      <c r="AL810" s="41">
        <f t="shared" si="41"/>
        <v>229.62204</v>
      </c>
    </row>
    <row r="811" spans="1:38">
      <c r="A811" s="37" t="s">
        <v>66</v>
      </c>
      <c r="B811" s="38">
        <v>43086</v>
      </c>
      <c r="C811" s="38">
        <v>43009</v>
      </c>
      <c r="D811" s="38">
        <v>43100</v>
      </c>
      <c r="E811" s="37" t="s">
        <v>67</v>
      </c>
      <c r="F811" s="37" t="s">
        <v>68</v>
      </c>
      <c r="H811" s="37" t="s">
        <v>77</v>
      </c>
      <c r="L811" s="37" t="s">
        <v>77</v>
      </c>
      <c r="Q811" s="37">
        <v>10062</v>
      </c>
      <c r="T811" s="37">
        <v>11</v>
      </c>
      <c r="U811" s="40">
        <f t="shared" si="40"/>
        <v>1.1116725618999495E-3</v>
      </c>
      <c r="AB811" s="37">
        <v>10062</v>
      </c>
      <c r="AF811" s="39">
        <v>9895</v>
      </c>
      <c r="AG811" s="40">
        <f t="shared" si="42"/>
        <v>0.9834029020075532</v>
      </c>
      <c r="AI811" s="41">
        <v>32.46</v>
      </c>
      <c r="AL811" s="41">
        <f t="shared" si="41"/>
        <v>321.19170000000003</v>
      </c>
    </row>
    <row r="812" spans="1:38">
      <c r="A812" s="37" t="s">
        <v>66</v>
      </c>
      <c r="B812" s="38">
        <v>43080</v>
      </c>
      <c r="C812" s="38">
        <v>43009</v>
      </c>
      <c r="D812" s="38">
        <v>43100</v>
      </c>
      <c r="E812" s="37" t="s">
        <v>67</v>
      </c>
      <c r="F812" s="37" t="s">
        <v>68</v>
      </c>
      <c r="H812" s="37" t="s">
        <v>78</v>
      </c>
      <c r="L812" s="37" t="s">
        <v>78</v>
      </c>
      <c r="Q812" s="37">
        <v>17665</v>
      </c>
      <c r="T812" s="37">
        <v>7</v>
      </c>
      <c r="U812" s="40">
        <f t="shared" si="40"/>
        <v>4.0016006402561027E-4</v>
      </c>
      <c r="AB812" s="37">
        <v>17665</v>
      </c>
      <c r="AF812" s="39">
        <v>17493</v>
      </c>
      <c r="AG812" s="40">
        <f t="shared" si="42"/>
        <v>0.99026323238041325</v>
      </c>
      <c r="AI812" s="41">
        <v>32.46</v>
      </c>
      <c r="AL812" s="41">
        <f t="shared" si="41"/>
        <v>567.82278000000008</v>
      </c>
    </row>
    <row r="813" spans="1:38">
      <c r="A813" s="37" t="s">
        <v>66</v>
      </c>
      <c r="B813" s="38">
        <v>43081</v>
      </c>
      <c r="C813" s="38">
        <v>43009</v>
      </c>
      <c r="D813" s="38">
        <v>43100</v>
      </c>
      <c r="E813" s="37" t="s">
        <v>67</v>
      </c>
      <c r="F813" s="37" t="s">
        <v>68</v>
      </c>
      <c r="H813" s="37" t="s">
        <v>78</v>
      </c>
      <c r="L813" s="37" t="s">
        <v>78</v>
      </c>
      <c r="Q813" s="37">
        <v>29026</v>
      </c>
      <c r="T813" s="37">
        <v>20</v>
      </c>
      <c r="U813" s="40">
        <f t="shared" si="40"/>
        <v>6.9954529555788739E-4</v>
      </c>
      <c r="AB813" s="37">
        <v>29026</v>
      </c>
      <c r="AF813" s="39">
        <v>28590</v>
      </c>
      <c r="AG813" s="40">
        <f t="shared" si="42"/>
        <v>0.98497898435885067</v>
      </c>
      <c r="AI813" s="41">
        <v>32.46</v>
      </c>
      <c r="AL813" s="41">
        <f t="shared" si="41"/>
        <v>928.03140000000008</v>
      </c>
    </row>
    <row r="814" spans="1:38">
      <c r="A814" s="37" t="s">
        <v>66</v>
      </c>
      <c r="B814" s="38">
        <v>43082</v>
      </c>
      <c r="C814" s="38">
        <v>43009</v>
      </c>
      <c r="D814" s="38">
        <v>43100</v>
      </c>
      <c r="E814" s="37" t="s">
        <v>67</v>
      </c>
      <c r="F814" s="37" t="s">
        <v>68</v>
      </c>
      <c r="H814" s="37" t="s">
        <v>78</v>
      </c>
      <c r="L814" s="37" t="s">
        <v>78</v>
      </c>
      <c r="Q814" s="37">
        <v>16252</v>
      </c>
      <c r="T814" s="37">
        <v>8</v>
      </c>
      <c r="U814" s="40">
        <f t="shared" si="40"/>
        <v>4.9667846278015769E-4</v>
      </c>
      <c r="AB814" s="37">
        <v>16252</v>
      </c>
      <c r="AF814" s="39">
        <v>16107</v>
      </c>
      <c r="AG814" s="40">
        <f t="shared" si="42"/>
        <v>0.99107802116662569</v>
      </c>
      <c r="AI814" s="41">
        <v>32.46</v>
      </c>
      <c r="AL814" s="41">
        <f t="shared" si="41"/>
        <v>522.83321999999998</v>
      </c>
    </row>
    <row r="815" spans="1:38">
      <c r="A815" s="37" t="s">
        <v>66</v>
      </c>
      <c r="B815" s="38">
        <v>43083</v>
      </c>
      <c r="C815" s="38">
        <v>43009</v>
      </c>
      <c r="D815" s="38">
        <v>43100</v>
      </c>
      <c r="E815" s="37" t="s">
        <v>67</v>
      </c>
      <c r="F815" s="37" t="s">
        <v>68</v>
      </c>
      <c r="H815" s="37" t="s">
        <v>78</v>
      </c>
      <c r="L815" s="37" t="s">
        <v>78</v>
      </c>
      <c r="Q815" s="37">
        <v>9594</v>
      </c>
      <c r="T815" s="37">
        <v>3</v>
      </c>
      <c r="U815" s="40">
        <f t="shared" si="40"/>
        <v>3.1622219879835566E-4</v>
      </c>
      <c r="AB815" s="37">
        <v>9594</v>
      </c>
      <c r="AF815" s="39">
        <v>9487</v>
      </c>
      <c r="AG815" s="40">
        <f t="shared" si="42"/>
        <v>0.9888471961642693</v>
      </c>
      <c r="AI815" s="41">
        <v>32.46</v>
      </c>
      <c r="AL815" s="41">
        <f t="shared" si="41"/>
        <v>307.94802000000004</v>
      </c>
    </row>
    <row r="816" spans="1:38">
      <c r="A816" s="37" t="s">
        <v>66</v>
      </c>
      <c r="B816" s="38">
        <v>43084</v>
      </c>
      <c r="C816" s="38">
        <v>43009</v>
      </c>
      <c r="D816" s="38">
        <v>43100</v>
      </c>
      <c r="E816" s="37" t="s">
        <v>67</v>
      </c>
      <c r="F816" s="37" t="s">
        <v>68</v>
      </c>
      <c r="H816" s="37" t="s">
        <v>78</v>
      </c>
      <c r="L816" s="37" t="s">
        <v>78</v>
      </c>
      <c r="Q816" s="37">
        <v>3576</v>
      </c>
      <c r="T816" s="37">
        <v>2</v>
      </c>
      <c r="U816" s="40">
        <f t="shared" ref="U816:U879" si="43">T816/AF816</f>
        <v>5.6465273856578201E-4</v>
      </c>
      <c r="AB816" s="37">
        <v>3576</v>
      </c>
      <c r="AF816" s="39">
        <v>3542</v>
      </c>
      <c r="AG816" s="40">
        <f t="shared" si="42"/>
        <v>0.99049217002237133</v>
      </c>
      <c r="AI816" s="41">
        <v>32.46</v>
      </c>
      <c r="AL816" s="41">
        <f t="shared" si="41"/>
        <v>114.97332</v>
      </c>
    </row>
    <row r="817" spans="1:38">
      <c r="A817" s="37" t="s">
        <v>66</v>
      </c>
      <c r="B817" s="38">
        <v>43085</v>
      </c>
      <c r="C817" s="38">
        <v>43009</v>
      </c>
      <c r="D817" s="38">
        <v>43100</v>
      </c>
      <c r="E817" s="37" t="s">
        <v>67</v>
      </c>
      <c r="F817" s="37" t="s">
        <v>68</v>
      </c>
      <c r="H817" s="37" t="s">
        <v>78</v>
      </c>
      <c r="L817" s="37" t="s">
        <v>78</v>
      </c>
      <c r="Q817" s="37">
        <v>6877</v>
      </c>
      <c r="T817" s="37">
        <v>1</v>
      </c>
      <c r="U817" s="40">
        <f t="shared" si="43"/>
        <v>1.4656309541257511E-4</v>
      </c>
      <c r="AB817" s="37">
        <v>6877</v>
      </c>
      <c r="AF817" s="39">
        <v>6823</v>
      </c>
      <c r="AG817" s="40">
        <f t="shared" si="42"/>
        <v>0.99214773883961027</v>
      </c>
      <c r="AI817" s="41">
        <v>32.46</v>
      </c>
      <c r="AL817" s="41">
        <f t="shared" ref="AL817:AL880" si="44">AF817*AI817/1000</f>
        <v>221.47458</v>
      </c>
    </row>
    <row r="818" spans="1:38">
      <c r="A818" s="37" t="s">
        <v>66</v>
      </c>
      <c r="B818" s="38">
        <v>43086</v>
      </c>
      <c r="C818" s="38">
        <v>43009</v>
      </c>
      <c r="D818" s="38">
        <v>43100</v>
      </c>
      <c r="E818" s="37" t="s">
        <v>67</v>
      </c>
      <c r="F818" s="37" t="s">
        <v>68</v>
      </c>
      <c r="H818" s="37" t="s">
        <v>78</v>
      </c>
      <c r="L818" s="37" t="s">
        <v>78</v>
      </c>
      <c r="Q818" s="37">
        <v>9530</v>
      </c>
      <c r="T818" s="37">
        <v>3</v>
      </c>
      <c r="U818" s="40">
        <f t="shared" si="43"/>
        <v>3.1749391469996824E-4</v>
      </c>
      <c r="AB818" s="37">
        <v>9530</v>
      </c>
      <c r="AF818" s="39">
        <v>9449</v>
      </c>
      <c r="AG818" s="40">
        <f t="shared" si="42"/>
        <v>0.99150052465897165</v>
      </c>
      <c r="AI818" s="41">
        <v>32.46</v>
      </c>
      <c r="AL818" s="41">
        <f t="shared" si="44"/>
        <v>306.71454</v>
      </c>
    </row>
    <row r="819" spans="1:38">
      <c r="A819" s="37" t="s">
        <v>66</v>
      </c>
      <c r="B819" s="38">
        <v>43080</v>
      </c>
      <c r="C819" s="38">
        <v>43009</v>
      </c>
      <c r="D819" s="38">
        <v>43100</v>
      </c>
      <c r="E819" s="37" t="s">
        <v>67</v>
      </c>
      <c r="F819" s="37" t="s">
        <v>68</v>
      </c>
      <c r="H819" s="37" t="s">
        <v>79</v>
      </c>
      <c r="L819" s="37" t="s">
        <v>79</v>
      </c>
      <c r="Q819" s="37">
        <v>16033</v>
      </c>
      <c r="T819" s="37">
        <v>5</v>
      </c>
      <c r="U819" s="40">
        <f t="shared" si="43"/>
        <v>3.1509957146458279E-4</v>
      </c>
      <c r="AB819" s="37">
        <v>16033</v>
      </c>
      <c r="AF819" s="39">
        <v>15868</v>
      </c>
      <c r="AG819" s="40">
        <f t="shared" si="42"/>
        <v>0.98970872575313418</v>
      </c>
      <c r="AI819" s="41">
        <v>32.46</v>
      </c>
      <c r="AL819" s="41">
        <f t="shared" si="44"/>
        <v>515.07528000000002</v>
      </c>
    </row>
    <row r="820" spans="1:38">
      <c r="A820" s="37" t="s">
        <v>66</v>
      </c>
      <c r="B820" s="38">
        <v>43081</v>
      </c>
      <c r="C820" s="38">
        <v>43009</v>
      </c>
      <c r="D820" s="38">
        <v>43100</v>
      </c>
      <c r="E820" s="37" t="s">
        <v>67</v>
      </c>
      <c r="F820" s="37" t="s">
        <v>68</v>
      </c>
      <c r="H820" s="37" t="s">
        <v>79</v>
      </c>
      <c r="L820" s="37" t="s">
        <v>79</v>
      </c>
      <c r="Q820" s="37">
        <v>27042</v>
      </c>
      <c r="T820" s="37">
        <v>8</v>
      </c>
      <c r="U820" s="40">
        <f t="shared" si="43"/>
        <v>3.0049205574127636E-4</v>
      </c>
      <c r="AB820" s="37">
        <v>27042</v>
      </c>
      <c r="AF820" s="39">
        <v>26623</v>
      </c>
      <c r="AG820" s="40">
        <f t="shared" si="42"/>
        <v>0.98450558390651577</v>
      </c>
      <c r="AI820" s="41">
        <v>32.46</v>
      </c>
      <c r="AL820" s="41">
        <f t="shared" si="44"/>
        <v>864.18258000000003</v>
      </c>
    </row>
    <row r="821" spans="1:38">
      <c r="A821" s="37" t="s">
        <v>66</v>
      </c>
      <c r="B821" s="38">
        <v>43082</v>
      </c>
      <c r="C821" s="38">
        <v>43009</v>
      </c>
      <c r="D821" s="38">
        <v>43100</v>
      </c>
      <c r="E821" s="37" t="s">
        <v>67</v>
      </c>
      <c r="F821" s="37" t="s">
        <v>68</v>
      </c>
      <c r="H821" s="37" t="s">
        <v>79</v>
      </c>
      <c r="L821" s="37" t="s">
        <v>79</v>
      </c>
      <c r="Q821" s="37">
        <v>15000</v>
      </c>
      <c r="T821" s="37">
        <v>3</v>
      </c>
      <c r="U821" s="40">
        <f t="shared" si="43"/>
        <v>2.0178919755162441E-4</v>
      </c>
      <c r="AB821" s="37">
        <v>15000</v>
      </c>
      <c r="AF821" s="39">
        <v>14867</v>
      </c>
      <c r="AG821" s="40">
        <f t="shared" si="42"/>
        <v>0.99113333333333331</v>
      </c>
      <c r="AI821" s="41">
        <v>32.46</v>
      </c>
      <c r="AL821" s="41">
        <f t="shared" si="44"/>
        <v>482.58282000000003</v>
      </c>
    </row>
    <row r="822" spans="1:38">
      <c r="A822" s="37" t="s">
        <v>66</v>
      </c>
      <c r="B822" s="38">
        <v>43083</v>
      </c>
      <c r="C822" s="38">
        <v>43009</v>
      </c>
      <c r="D822" s="38">
        <v>43100</v>
      </c>
      <c r="E822" s="37" t="s">
        <v>67</v>
      </c>
      <c r="F822" s="37" t="s">
        <v>68</v>
      </c>
      <c r="H822" s="37" t="s">
        <v>79</v>
      </c>
      <c r="L822" s="37" t="s">
        <v>79</v>
      </c>
      <c r="Q822" s="37">
        <v>8505</v>
      </c>
      <c r="T822" s="37">
        <v>1</v>
      </c>
      <c r="U822" s="40">
        <f t="shared" si="43"/>
        <v>1.1863803535413454E-4</v>
      </c>
      <c r="AB822" s="37">
        <v>8505</v>
      </c>
      <c r="AF822" s="39">
        <v>8429</v>
      </c>
      <c r="AG822" s="40">
        <f t="shared" si="42"/>
        <v>0.99106407995296886</v>
      </c>
      <c r="AI822" s="41">
        <v>32.46</v>
      </c>
      <c r="AL822" s="41">
        <f t="shared" si="44"/>
        <v>273.60534000000001</v>
      </c>
    </row>
    <row r="823" spans="1:38">
      <c r="A823" s="37" t="s">
        <v>66</v>
      </c>
      <c r="B823" s="38">
        <v>43084</v>
      </c>
      <c r="C823" s="38">
        <v>43009</v>
      </c>
      <c r="D823" s="38">
        <v>43100</v>
      </c>
      <c r="E823" s="37" t="s">
        <v>67</v>
      </c>
      <c r="F823" s="37" t="s">
        <v>68</v>
      </c>
      <c r="H823" s="37" t="s">
        <v>79</v>
      </c>
      <c r="L823" s="37" t="s">
        <v>79</v>
      </c>
      <c r="Q823" s="37">
        <v>3203</v>
      </c>
      <c r="T823" s="37">
        <v>0</v>
      </c>
      <c r="U823" s="40">
        <f t="shared" si="43"/>
        <v>0</v>
      </c>
      <c r="AB823" s="37">
        <v>3203</v>
      </c>
      <c r="AF823" s="39">
        <v>3176</v>
      </c>
      <c r="AG823" s="40">
        <f t="shared" ref="AG823:AG886" si="45">AF823/Q823</f>
        <v>0.99157040274742425</v>
      </c>
      <c r="AI823" s="41">
        <v>32.46</v>
      </c>
      <c r="AL823" s="41">
        <f t="shared" si="44"/>
        <v>103.09296000000001</v>
      </c>
    </row>
    <row r="824" spans="1:38">
      <c r="A824" s="37" t="s">
        <v>66</v>
      </c>
      <c r="B824" s="38">
        <v>43085</v>
      </c>
      <c r="C824" s="38">
        <v>43009</v>
      </c>
      <c r="D824" s="38">
        <v>43100</v>
      </c>
      <c r="E824" s="37" t="s">
        <v>67</v>
      </c>
      <c r="F824" s="37" t="s">
        <v>68</v>
      </c>
      <c r="H824" s="37" t="s">
        <v>79</v>
      </c>
      <c r="L824" s="37" t="s">
        <v>79</v>
      </c>
      <c r="Q824" s="37">
        <v>6183</v>
      </c>
      <c r="T824" s="37">
        <v>2</v>
      </c>
      <c r="U824" s="40">
        <f t="shared" si="43"/>
        <v>3.2621105855488503E-4</v>
      </c>
      <c r="AB824" s="37">
        <v>6183</v>
      </c>
      <c r="AF824" s="39">
        <v>6131</v>
      </c>
      <c r="AG824" s="40">
        <f t="shared" si="45"/>
        <v>0.9915898431182274</v>
      </c>
      <c r="AI824" s="41">
        <v>32.46</v>
      </c>
      <c r="AL824" s="41">
        <f t="shared" si="44"/>
        <v>199.01226</v>
      </c>
    </row>
    <row r="825" spans="1:38">
      <c r="A825" s="37" t="s">
        <v>66</v>
      </c>
      <c r="B825" s="38">
        <v>43086</v>
      </c>
      <c r="C825" s="38">
        <v>43009</v>
      </c>
      <c r="D825" s="38">
        <v>43100</v>
      </c>
      <c r="E825" s="37" t="s">
        <v>67</v>
      </c>
      <c r="F825" s="37" t="s">
        <v>68</v>
      </c>
      <c r="H825" s="37" t="s">
        <v>79</v>
      </c>
      <c r="L825" s="37" t="s">
        <v>79</v>
      </c>
      <c r="Q825" s="37">
        <v>8536</v>
      </c>
      <c r="T825" s="37">
        <v>3</v>
      </c>
      <c r="U825" s="40">
        <f t="shared" si="43"/>
        <v>3.5423308537017357E-4</v>
      </c>
      <c r="AB825" s="37">
        <v>8536</v>
      </c>
      <c r="AF825" s="39">
        <v>8469</v>
      </c>
      <c r="AG825" s="40">
        <f t="shared" si="45"/>
        <v>0.99215089034676662</v>
      </c>
      <c r="AI825" s="41">
        <v>32.46</v>
      </c>
      <c r="AL825" s="41">
        <f t="shared" si="44"/>
        <v>274.90373999999997</v>
      </c>
    </row>
    <row r="826" spans="1:38">
      <c r="A826" s="37" t="s">
        <v>66</v>
      </c>
      <c r="B826" s="38">
        <v>43080</v>
      </c>
      <c r="C826" s="38">
        <v>43009</v>
      </c>
      <c r="D826" s="38">
        <v>43100</v>
      </c>
      <c r="E826" s="37" t="s">
        <v>67</v>
      </c>
      <c r="F826" s="37" t="s">
        <v>68</v>
      </c>
      <c r="H826" s="37" t="s">
        <v>80</v>
      </c>
      <c r="L826" s="37" t="s">
        <v>80</v>
      </c>
      <c r="Q826" s="37">
        <v>4967</v>
      </c>
      <c r="T826" s="37">
        <v>1</v>
      </c>
      <c r="U826" s="40">
        <f t="shared" si="43"/>
        <v>2.032520325203252E-4</v>
      </c>
      <c r="AB826" s="37">
        <v>4967</v>
      </c>
      <c r="AF826" s="39">
        <v>4920</v>
      </c>
      <c r="AG826" s="40">
        <f t="shared" si="45"/>
        <v>0.9905375478155829</v>
      </c>
      <c r="AI826" s="41">
        <v>35.71</v>
      </c>
      <c r="AL826" s="41">
        <f t="shared" si="44"/>
        <v>175.69320000000002</v>
      </c>
    </row>
    <row r="827" spans="1:38">
      <c r="A827" s="37" t="s">
        <v>66</v>
      </c>
      <c r="B827" s="38">
        <v>43081</v>
      </c>
      <c r="C827" s="38">
        <v>43009</v>
      </c>
      <c r="D827" s="38">
        <v>43100</v>
      </c>
      <c r="E827" s="37" t="s">
        <v>67</v>
      </c>
      <c r="F827" s="37" t="s">
        <v>68</v>
      </c>
      <c r="H827" s="37" t="s">
        <v>80</v>
      </c>
      <c r="L827" s="37" t="s">
        <v>80</v>
      </c>
      <c r="Q827" s="37">
        <v>10728</v>
      </c>
      <c r="T827" s="37">
        <v>6</v>
      </c>
      <c r="U827" s="40">
        <f t="shared" si="43"/>
        <v>5.6598434109989622E-4</v>
      </c>
      <c r="AB827" s="37">
        <v>10728</v>
      </c>
      <c r="AF827" s="39">
        <v>10601</v>
      </c>
      <c r="AG827" s="40">
        <f t="shared" si="45"/>
        <v>0.98816181953765847</v>
      </c>
      <c r="AI827" s="41">
        <v>35.71</v>
      </c>
      <c r="AL827" s="41">
        <f t="shared" si="44"/>
        <v>378.56171000000001</v>
      </c>
    </row>
    <row r="828" spans="1:38">
      <c r="A828" s="37" t="s">
        <v>66</v>
      </c>
      <c r="B828" s="38">
        <v>43082</v>
      </c>
      <c r="C828" s="38">
        <v>43009</v>
      </c>
      <c r="D828" s="38">
        <v>43100</v>
      </c>
      <c r="E828" s="37" t="s">
        <v>67</v>
      </c>
      <c r="F828" s="37" t="s">
        <v>68</v>
      </c>
      <c r="H828" s="37" t="s">
        <v>80</v>
      </c>
      <c r="L828" s="37" t="s">
        <v>80</v>
      </c>
      <c r="Q828" s="37">
        <v>3619</v>
      </c>
      <c r="T828" s="37">
        <v>1</v>
      </c>
      <c r="U828" s="40">
        <f t="shared" si="43"/>
        <v>2.7948574622694243E-4</v>
      </c>
      <c r="AB828" s="37">
        <v>3619</v>
      </c>
      <c r="AF828" s="39">
        <v>3578</v>
      </c>
      <c r="AG828" s="40">
        <f t="shared" si="45"/>
        <v>0.98867090356452059</v>
      </c>
      <c r="AI828" s="41">
        <v>35.71</v>
      </c>
      <c r="AL828" s="41">
        <f t="shared" si="44"/>
        <v>127.77038</v>
      </c>
    </row>
    <row r="829" spans="1:38">
      <c r="A829" s="37" t="s">
        <v>66</v>
      </c>
      <c r="B829" s="38">
        <v>43083</v>
      </c>
      <c r="C829" s="38">
        <v>43009</v>
      </c>
      <c r="D829" s="38">
        <v>43100</v>
      </c>
      <c r="E829" s="37" t="s">
        <v>67</v>
      </c>
      <c r="F829" s="37" t="s">
        <v>68</v>
      </c>
      <c r="H829" s="37" t="s">
        <v>80</v>
      </c>
      <c r="L829" s="37" t="s">
        <v>80</v>
      </c>
      <c r="Q829" s="37">
        <v>1959</v>
      </c>
      <c r="T829" s="37">
        <v>2</v>
      </c>
      <c r="U829" s="40">
        <f t="shared" si="43"/>
        <v>1.0330578512396695E-3</v>
      </c>
      <c r="AB829" s="37">
        <v>1959</v>
      </c>
      <c r="AF829" s="39">
        <v>1936</v>
      </c>
      <c r="AG829" s="40">
        <f t="shared" si="45"/>
        <v>0.98825931597753958</v>
      </c>
      <c r="AI829" s="41">
        <v>35.71</v>
      </c>
      <c r="AL829" s="41">
        <f t="shared" si="44"/>
        <v>69.134559999999993</v>
      </c>
    </row>
    <row r="830" spans="1:38">
      <c r="A830" s="37" t="s">
        <v>66</v>
      </c>
      <c r="B830" s="38">
        <v>43084</v>
      </c>
      <c r="C830" s="38">
        <v>43009</v>
      </c>
      <c r="D830" s="38">
        <v>43100</v>
      </c>
      <c r="E830" s="37" t="s">
        <v>67</v>
      </c>
      <c r="F830" s="37" t="s">
        <v>68</v>
      </c>
      <c r="H830" s="37" t="s">
        <v>80</v>
      </c>
      <c r="L830" s="37" t="s">
        <v>80</v>
      </c>
      <c r="Q830" s="37">
        <v>1899</v>
      </c>
      <c r="T830" s="37">
        <v>3</v>
      </c>
      <c r="U830" s="40">
        <f t="shared" si="43"/>
        <v>1.6000000000000001E-3</v>
      </c>
      <c r="AB830" s="37">
        <v>1899</v>
      </c>
      <c r="AF830" s="39">
        <v>1875</v>
      </c>
      <c r="AG830" s="40">
        <f t="shared" si="45"/>
        <v>0.9873617693522907</v>
      </c>
      <c r="AI830" s="41">
        <v>35.71</v>
      </c>
      <c r="AL830" s="41">
        <f t="shared" si="44"/>
        <v>66.956249999999997</v>
      </c>
    </row>
    <row r="831" spans="1:38">
      <c r="A831" s="37" t="s">
        <v>66</v>
      </c>
      <c r="B831" s="38">
        <v>43085</v>
      </c>
      <c r="C831" s="38">
        <v>43009</v>
      </c>
      <c r="D831" s="38">
        <v>43100</v>
      </c>
      <c r="E831" s="37" t="s">
        <v>67</v>
      </c>
      <c r="F831" s="37" t="s">
        <v>68</v>
      </c>
      <c r="H831" s="37" t="s">
        <v>80</v>
      </c>
      <c r="L831" s="37" t="s">
        <v>80</v>
      </c>
      <c r="Q831" s="37">
        <v>2580</v>
      </c>
      <c r="T831" s="37">
        <v>0</v>
      </c>
      <c r="U831" s="40">
        <f t="shared" si="43"/>
        <v>0</v>
      </c>
      <c r="AB831" s="37">
        <v>2580</v>
      </c>
      <c r="AF831" s="39">
        <v>2548</v>
      </c>
      <c r="AG831" s="40">
        <f t="shared" si="45"/>
        <v>0.9875968992248062</v>
      </c>
      <c r="AI831" s="41">
        <v>35.71</v>
      </c>
      <c r="AL831" s="41">
        <f t="shared" si="44"/>
        <v>90.989080000000001</v>
      </c>
    </row>
    <row r="832" spans="1:38">
      <c r="A832" s="37" t="s">
        <v>66</v>
      </c>
      <c r="B832" s="38">
        <v>43086</v>
      </c>
      <c r="C832" s="38">
        <v>43009</v>
      </c>
      <c r="D832" s="38">
        <v>43100</v>
      </c>
      <c r="E832" s="37" t="s">
        <v>67</v>
      </c>
      <c r="F832" s="37" t="s">
        <v>68</v>
      </c>
      <c r="H832" s="37" t="s">
        <v>80</v>
      </c>
      <c r="L832" s="37" t="s">
        <v>80</v>
      </c>
      <c r="Q832" s="37">
        <v>2584</v>
      </c>
      <c r="T832" s="37">
        <v>2</v>
      </c>
      <c r="U832" s="40">
        <f t="shared" si="43"/>
        <v>7.8616352201257866E-4</v>
      </c>
      <c r="AB832" s="37">
        <v>2584</v>
      </c>
      <c r="AF832" s="39">
        <v>2544</v>
      </c>
      <c r="AG832" s="40">
        <f t="shared" si="45"/>
        <v>0.98452012383900933</v>
      </c>
      <c r="AI832" s="41">
        <v>35.71</v>
      </c>
      <c r="AL832" s="41">
        <f t="shared" si="44"/>
        <v>90.846240000000009</v>
      </c>
    </row>
    <row r="833" spans="1:38">
      <c r="A833" s="37" t="s">
        <v>66</v>
      </c>
      <c r="B833" s="38">
        <v>43080</v>
      </c>
      <c r="C833" s="38">
        <v>43009</v>
      </c>
      <c r="D833" s="38">
        <v>43100</v>
      </c>
      <c r="E833" s="37" t="s">
        <v>67</v>
      </c>
      <c r="F833" s="37" t="s">
        <v>68</v>
      </c>
      <c r="H833" s="37" t="s">
        <v>81</v>
      </c>
      <c r="L833" s="37" t="s">
        <v>81</v>
      </c>
      <c r="Q833" s="37">
        <v>4745</v>
      </c>
      <c r="T833" s="37">
        <v>0</v>
      </c>
      <c r="U833" s="40">
        <f t="shared" si="43"/>
        <v>0</v>
      </c>
      <c r="AB833" s="37">
        <v>4745</v>
      </c>
      <c r="AF833" s="39">
        <v>4728</v>
      </c>
      <c r="AG833" s="40">
        <f t="shared" si="45"/>
        <v>0.99641728134878815</v>
      </c>
      <c r="AI833" s="41">
        <v>35.71</v>
      </c>
      <c r="AL833" s="41">
        <f t="shared" si="44"/>
        <v>168.83688000000001</v>
      </c>
    </row>
    <row r="834" spans="1:38">
      <c r="A834" s="37" t="s">
        <v>66</v>
      </c>
      <c r="B834" s="38">
        <v>43081</v>
      </c>
      <c r="C834" s="38">
        <v>43009</v>
      </c>
      <c r="D834" s="38">
        <v>43100</v>
      </c>
      <c r="E834" s="37" t="s">
        <v>67</v>
      </c>
      <c r="F834" s="37" t="s">
        <v>68</v>
      </c>
      <c r="H834" s="37" t="s">
        <v>81</v>
      </c>
      <c r="L834" s="37" t="s">
        <v>81</v>
      </c>
      <c r="Q834" s="37">
        <v>10253</v>
      </c>
      <c r="T834" s="37">
        <v>1</v>
      </c>
      <c r="U834" s="40">
        <f t="shared" si="43"/>
        <v>9.8116169544740979E-5</v>
      </c>
      <c r="AB834" s="37">
        <v>10253</v>
      </c>
      <c r="AF834" s="39">
        <v>10192</v>
      </c>
      <c r="AG834" s="40">
        <f t="shared" si="45"/>
        <v>0.99405052179849795</v>
      </c>
      <c r="AI834" s="41">
        <v>35.71</v>
      </c>
      <c r="AL834" s="41">
        <f t="shared" si="44"/>
        <v>363.95632000000001</v>
      </c>
    </row>
    <row r="835" spans="1:38">
      <c r="A835" s="37" t="s">
        <v>66</v>
      </c>
      <c r="B835" s="38">
        <v>43082</v>
      </c>
      <c r="C835" s="38">
        <v>43009</v>
      </c>
      <c r="D835" s="38">
        <v>43100</v>
      </c>
      <c r="E835" s="37" t="s">
        <v>67</v>
      </c>
      <c r="F835" s="37" t="s">
        <v>68</v>
      </c>
      <c r="H835" s="37" t="s">
        <v>81</v>
      </c>
      <c r="L835" s="37" t="s">
        <v>81</v>
      </c>
      <c r="Q835" s="37">
        <v>3488</v>
      </c>
      <c r="T835" s="37">
        <v>1</v>
      </c>
      <c r="U835" s="40">
        <f t="shared" si="43"/>
        <v>2.8826751225136929E-4</v>
      </c>
      <c r="AB835" s="37">
        <v>3488</v>
      </c>
      <c r="AF835" s="39">
        <v>3469</v>
      </c>
      <c r="AG835" s="40">
        <f t="shared" si="45"/>
        <v>0.99455275229357798</v>
      </c>
      <c r="AI835" s="41">
        <v>35.71</v>
      </c>
      <c r="AL835" s="41">
        <f t="shared" si="44"/>
        <v>123.87799000000001</v>
      </c>
    </row>
    <row r="836" spans="1:38">
      <c r="A836" s="37" t="s">
        <v>66</v>
      </c>
      <c r="B836" s="38">
        <v>43083</v>
      </c>
      <c r="C836" s="38">
        <v>43009</v>
      </c>
      <c r="D836" s="38">
        <v>43100</v>
      </c>
      <c r="E836" s="37" t="s">
        <v>67</v>
      </c>
      <c r="F836" s="37" t="s">
        <v>68</v>
      </c>
      <c r="H836" s="37" t="s">
        <v>81</v>
      </c>
      <c r="L836" s="37" t="s">
        <v>81</v>
      </c>
      <c r="Q836" s="37">
        <v>1856</v>
      </c>
      <c r="T836" s="37">
        <v>0</v>
      </c>
      <c r="U836" s="40">
        <f t="shared" si="43"/>
        <v>0</v>
      </c>
      <c r="AB836" s="37">
        <v>1856</v>
      </c>
      <c r="AF836" s="39">
        <v>1845</v>
      </c>
      <c r="AG836" s="40">
        <f t="shared" si="45"/>
        <v>0.99407327586206895</v>
      </c>
      <c r="AI836" s="41">
        <v>35.71</v>
      </c>
      <c r="AL836" s="41">
        <f t="shared" si="44"/>
        <v>65.884950000000003</v>
      </c>
    </row>
    <row r="837" spans="1:38">
      <c r="A837" s="37" t="s">
        <v>66</v>
      </c>
      <c r="B837" s="38">
        <v>43084</v>
      </c>
      <c r="C837" s="38">
        <v>43009</v>
      </c>
      <c r="D837" s="38">
        <v>43100</v>
      </c>
      <c r="E837" s="37" t="s">
        <v>67</v>
      </c>
      <c r="F837" s="37" t="s">
        <v>68</v>
      </c>
      <c r="H837" s="37" t="s">
        <v>81</v>
      </c>
      <c r="L837" s="37" t="s">
        <v>81</v>
      </c>
      <c r="Q837" s="37">
        <v>1837</v>
      </c>
      <c r="T837" s="37">
        <v>1</v>
      </c>
      <c r="U837" s="40">
        <f t="shared" si="43"/>
        <v>5.4734537493158185E-4</v>
      </c>
      <c r="AB837" s="37">
        <v>1837</v>
      </c>
      <c r="AF837" s="39">
        <v>1827</v>
      </c>
      <c r="AG837" s="40">
        <f t="shared" si="45"/>
        <v>0.99455634186173103</v>
      </c>
      <c r="AI837" s="41">
        <v>35.71</v>
      </c>
      <c r="AL837" s="41">
        <f t="shared" si="44"/>
        <v>65.242170000000002</v>
      </c>
    </row>
    <row r="838" spans="1:38">
      <c r="A838" s="37" t="s">
        <v>66</v>
      </c>
      <c r="B838" s="38">
        <v>43085</v>
      </c>
      <c r="C838" s="38">
        <v>43009</v>
      </c>
      <c r="D838" s="38">
        <v>43100</v>
      </c>
      <c r="E838" s="37" t="s">
        <v>67</v>
      </c>
      <c r="F838" s="37" t="s">
        <v>68</v>
      </c>
      <c r="H838" s="37" t="s">
        <v>81</v>
      </c>
      <c r="L838" s="37" t="s">
        <v>81</v>
      </c>
      <c r="Q838" s="37">
        <v>2439</v>
      </c>
      <c r="T838" s="37">
        <v>1</v>
      </c>
      <c r="U838" s="40">
        <f t="shared" si="43"/>
        <v>4.1373603640877118E-4</v>
      </c>
      <c r="AB838" s="37">
        <v>2439</v>
      </c>
      <c r="AF838" s="39">
        <v>2417</v>
      </c>
      <c r="AG838" s="40">
        <f t="shared" si="45"/>
        <v>0.990979909799098</v>
      </c>
      <c r="AI838" s="41">
        <v>35.71</v>
      </c>
      <c r="AL838" s="41">
        <f t="shared" si="44"/>
        <v>86.311070000000001</v>
      </c>
    </row>
    <row r="839" spans="1:38">
      <c r="A839" s="37" t="s">
        <v>66</v>
      </c>
      <c r="B839" s="38">
        <v>43086</v>
      </c>
      <c r="C839" s="38">
        <v>43009</v>
      </c>
      <c r="D839" s="38">
        <v>43100</v>
      </c>
      <c r="E839" s="37" t="s">
        <v>67</v>
      </c>
      <c r="F839" s="37" t="s">
        <v>68</v>
      </c>
      <c r="H839" s="37" t="s">
        <v>81</v>
      </c>
      <c r="L839" s="37" t="s">
        <v>81</v>
      </c>
      <c r="Q839" s="37">
        <v>2490</v>
      </c>
      <c r="T839" s="37">
        <v>1</v>
      </c>
      <c r="U839" s="40">
        <f t="shared" si="43"/>
        <v>4.0338846308995562E-4</v>
      </c>
      <c r="AB839" s="37">
        <v>2490</v>
      </c>
      <c r="AF839" s="39">
        <v>2479</v>
      </c>
      <c r="AG839" s="40">
        <f t="shared" si="45"/>
        <v>0.99558232931726909</v>
      </c>
      <c r="AI839" s="41">
        <v>35.71</v>
      </c>
      <c r="AL839" s="41">
        <f t="shared" si="44"/>
        <v>88.525089999999992</v>
      </c>
    </row>
    <row r="840" spans="1:38">
      <c r="A840" s="37" t="s">
        <v>66</v>
      </c>
      <c r="B840" s="38">
        <v>43080</v>
      </c>
      <c r="C840" s="38">
        <v>43009</v>
      </c>
      <c r="D840" s="38">
        <v>43100</v>
      </c>
      <c r="E840" s="37" t="s">
        <v>67</v>
      </c>
      <c r="F840" s="37" t="s">
        <v>68</v>
      </c>
      <c r="H840" s="37" t="s">
        <v>82</v>
      </c>
      <c r="L840" s="37" t="s">
        <v>82</v>
      </c>
      <c r="Q840" s="37">
        <v>4506</v>
      </c>
      <c r="T840" s="37">
        <v>0</v>
      </c>
      <c r="U840" s="40">
        <f t="shared" si="43"/>
        <v>0</v>
      </c>
      <c r="AB840" s="37">
        <v>4506</v>
      </c>
      <c r="AF840" s="39">
        <v>4476</v>
      </c>
      <c r="AG840" s="40">
        <f t="shared" si="45"/>
        <v>0.99334221038615178</v>
      </c>
      <c r="AI840" s="41">
        <v>35.71</v>
      </c>
      <c r="AL840" s="41">
        <f t="shared" si="44"/>
        <v>159.83795999999998</v>
      </c>
    </row>
    <row r="841" spans="1:38">
      <c r="A841" s="37" t="s">
        <v>66</v>
      </c>
      <c r="B841" s="38">
        <v>43081</v>
      </c>
      <c r="C841" s="38">
        <v>43009</v>
      </c>
      <c r="D841" s="38">
        <v>43100</v>
      </c>
      <c r="E841" s="37" t="s">
        <v>67</v>
      </c>
      <c r="F841" s="37" t="s">
        <v>68</v>
      </c>
      <c r="H841" s="37" t="s">
        <v>82</v>
      </c>
      <c r="L841" s="37" t="s">
        <v>82</v>
      </c>
      <c r="Q841" s="37">
        <v>9880</v>
      </c>
      <c r="T841" s="37">
        <v>4</v>
      </c>
      <c r="U841" s="40">
        <f t="shared" si="43"/>
        <v>4.0733197556008148E-4</v>
      </c>
      <c r="AB841" s="37">
        <v>9880</v>
      </c>
      <c r="AF841" s="39">
        <v>9820</v>
      </c>
      <c r="AG841" s="40">
        <f t="shared" si="45"/>
        <v>0.99392712550607287</v>
      </c>
      <c r="AI841" s="41">
        <v>35.71</v>
      </c>
      <c r="AL841" s="41">
        <f t="shared" si="44"/>
        <v>350.67220000000003</v>
      </c>
    </row>
    <row r="842" spans="1:38">
      <c r="A842" s="37" t="s">
        <v>66</v>
      </c>
      <c r="B842" s="38">
        <v>43082</v>
      </c>
      <c r="C842" s="38">
        <v>43009</v>
      </c>
      <c r="D842" s="38">
        <v>43100</v>
      </c>
      <c r="E842" s="37" t="s">
        <v>67</v>
      </c>
      <c r="F842" s="37" t="s">
        <v>68</v>
      </c>
      <c r="H842" s="37" t="s">
        <v>82</v>
      </c>
      <c r="L842" s="37" t="s">
        <v>82</v>
      </c>
      <c r="Q842" s="37">
        <v>3357</v>
      </c>
      <c r="T842" s="37">
        <v>0</v>
      </c>
      <c r="U842" s="40">
        <f t="shared" si="43"/>
        <v>0</v>
      </c>
      <c r="AB842" s="37">
        <v>3357</v>
      </c>
      <c r="AF842" s="39">
        <v>3341</v>
      </c>
      <c r="AG842" s="40">
        <f t="shared" si="45"/>
        <v>0.99523383973786117</v>
      </c>
      <c r="AI842" s="41">
        <v>35.71</v>
      </c>
      <c r="AL842" s="41">
        <f t="shared" si="44"/>
        <v>119.30710999999999</v>
      </c>
    </row>
    <row r="843" spans="1:38">
      <c r="A843" s="37" t="s">
        <v>66</v>
      </c>
      <c r="B843" s="38">
        <v>43083</v>
      </c>
      <c r="C843" s="38">
        <v>43009</v>
      </c>
      <c r="D843" s="38">
        <v>43100</v>
      </c>
      <c r="E843" s="37" t="s">
        <v>67</v>
      </c>
      <c r="F843" s="37" t="s">
        <v>68</v>
      </c>
      <c r="H843" s="37" t="s">
        <v>82</v>
      </c>
      <c r="L843" s="37" t="s">
        <v>82</v>
      </c>
      <c r="Q843" s="37">
        <v>1750</v>
      </c>
      <c r="T843" s="37">
        <v>0</v>
      </c>
      <c r="U843" s="40">
        <f t="shared" si="43"/>
        <v>0</v>
      </c>
      <c r="AB843" s="37">
        <v>1750</v>
      </c>
      <c r="AF843" s="39">
        <v>1741</v>
      </c>
      <c r="AG843" s="40">
        <f t="shared" si="45"/>
        <v>0.99485714285714288</v>
      </c>
      <c r="AI843" s="41">
        <v>35.71</v>
      </c>
      <c r="AL843" s="41">
        <f t="shared" si="44"/>
        <v>62.171109999999999</v>
      </c>
    </row>
    <row r="844" spans="1:38">
      <c r="A844" s="37" t="s">
        <v>66</v>
      </c>
      <c r="B844" s="38">
        <v>43084</v>
      </c>
      <c r="C844" s="38">
        <v>43009</v>
      </c>
      <c r="D844" s="38">
        <v>43100</v>
      </c>
      <c r="E844" s="37" t="s">
        <v>67</v>
      </c>
      <c r="F844" s="37" t="s">
        <v>68</v>
      </c>
      <c r="H844" s="37" t="s">
        <v>82</v>
      </c>
      <c r="L844" s="37" t="s">
        <v>82</v>
      </c>
      <c r="Q844" s="37">
        <v>1737</v>
      </c>
      <c r="T844" s="37">
        <v>0</v>
      </c>
      <c r="U844" s="40">
        <f t="shared" si="43"/>
        <v>0</v>
      </c>
      <c r="AB844" s="37">
        <v>1737</v>
      </c>
      <c r="AF844" s="39">
        <v>1725</v>
      </c>
      <c r="AG844" s="40">
        <f t="shared" si="45"/>
        <v>0.99309153713298792</v>
      </c>
      <c r="AI844" s="41">
        <v>35.71</v>
      </c>
      <c r="AL844" s="41">
        <f t="shared" si="44"/>
        <v>61.59975</v>
      </c>
    </row>
    <row r="845" spans="1:38">
      <c r="A845" s="37" t="s">
        <v>66</v>
      </c>
      <c r="B845" s="38">
        <v>43085</v>
      </c>
      <c r="C845" s="38">
        <v>43009</v>
      </c>
      <c r="D845" s="38">
        <v>43100</v>
      </c>
      <c r="E845" s="37" t="s">
        <v>67</v>
      </c>
      <c r="F845" s="37" t="s">
        <v>68</v>
      </c>
      <c r="H845" s="37" t="s">
        <v>82</v>
      </c>
      <c r="L845" s="37" t="s">
        <v>82</v>
      </c>
      <c r="Q845" s="37">
        <v>2296</v>
      </c>
      <c r="T845" s="37">
        <v>1</v>
      </c>
      <c r="U845" s="40">
        <f t="shared" si="43"/>
        <v>4.3725404459991256E-4</v>
      </c>
      <c r="AB845" s="37">
        <v>2296</v>
      </c>
      <c r="AF845" s="39">
        <v>2287</v>
      </c>
      <c r="AG845" s="40">
        <f t="shared" si="45"/>
        <v>0.99608013937282225</v>
      </c>
      <c r="AI845" s="41">
        <v>35.71</v>
      </c>
      <c r="AL845" s="41">
        <f t="shared" si="44"/>
        <v>81.668770000000009</v>
      </c>
    </row>
    <row r="846" spans="1:38">
      <c r="A846" s="37" t="s">
        <v>66</v>
      </c>
      <c r="B846" s="38">
        <v>43086</v>
      </c>
      <c r="C846" s="38">
        <v>43009</v>
      </c>
      <c r="D846" s="38">
        <v>43100</v>
      </c>
      <c r="E846" s="37" t="s">
        <v>67</v>
      </c>
      <c r="F846" s="37" t="s">
        <v>68</v>
      </c>
      <c r="H846" s="37" t="s">
        <v>82</v>
      </c>
      <c r="L846" s="37" t="s">
        <v>82</v>
      </c>
      <c r="Q846" s="37">
        <v>2332</v>
      </c>
      <c r="T846" s="37">
        <v>0</v>
      </c>
      <c r="U846" s="40">
        <f t="shared" si="43"/>
        <v>0</v>
      </c>
      <c r="AB846" s="37">
        <v>2332</v>
      </c>
      <c r="AF846" s="39">
        <v>2320</v>
      </c>
      <c r="AG846" s="40">
        <f t="shared" si="45"/>
        <v>0.99485420240137223</v>
      </c>
      <c r="AI846" s="41">
        <v>35.71</v>
      </c>
      <c r="AL846" s="41">
        <f t="shared" si="44"/>
        <v>82.847200000000001</v>
      </c>
    </row>
    <row r="847" spans="1:38">
      <c r="A847" s="37" t="s">
        <v>66</v>
      </c>
      <c r="B847" s="38">
        <v>43080</v>
      </c>
      <c r="C847" s="38">
        <v>43009</v>
      </c>
      <c r="D847" s="38">
        <v>43100</v>
      </c>
      <c r="E847" s="37" t="s">
        <v>67</v>
      </c>
      <c r="F847" s="37" t="s">
        <v>68</v>
      </c>
      <c r="H847" s="37" t="s">
        <v>83</v>
      </c>
      <c r="L847" s="37" t="s">
        <v>83</v>
      </c>
      <c r="T847" s="37">
        <v>14</v>
      </c>
      <c r="U847" s="40">
        <f t="shared" si="43"/>
        <v>7.227298539053224E-4</v>
      </c>
      <c r="AF847" s="39">
        <v>19371</v>
      </c>
      <c r="AI847" s="41">
        <v>6.17</v>
      </c>
      <c r="AL847" s="41">
        <f t="shared" si="44"/>
        <v>119.51907</v>
      </c>
    </row>
    <row r="848" spans="1:38">
      <c r="A848" s="37" t="s">
        <v>66</v>
      </c>
      <c r="B848" s="38">
        <v>43081</v>
      </c>
      <c r="C848" s="38">
        <v>43009</v>
      </c>
      <c r="D848" s="38">
        <v>43100</v>
      </c>
      <c r="E848" s="37" t="s">
        <v>67</v>
      </c>
      <c r="F848" s="37" t="s">
        <v>68</v>
      </c>
      <c r="H848" s="37" t="s">
        <v>83</v>
      </c>
      <c r="L848" s="37" t="s">
        <v>83</v>
      </c>
      <c r="T848" s="37">
        <v>23</v>
      </c>
      <c r="U848" s="40">
        <f t="shared" si="43"/>
        <v>5.7956406702784429E-4</v>
      </c>
      <c r="AF848" s="39">
        <v>39685</v>
      </c>
      <c r="AI848" s="41">
        <v>6.17</v>
      </c>
      <c r="AL848" s="41">
        <f t="shared" si="44"/>
        <v>244.85645000000002</v>
      </c>
    </row>
    <row r="849" spans="1:38">
      <c r="A849" s="37" t="s">
        <v>66</v>
      </c>
      <c r="B849" s="38">
        <v>43082</v>
      </c>
      <c r="C849" s="38">
        <v>43009</v>
      </c>
      <c r="D849" s="38">
        <v>43100</v>
      </c>
      <c r="E849" s="37" t="s">
        <v>67</v>
      </c>
      <c r="F849" s="37" t="s">
        <v>68</v>
      </c>
      <c r="H849" s="37" t="s">
        <v>83</v>
      </c>
      <c r="L849" s="37" t="s">
        <v>83</v>
      </c>
      <c r="T849" s="37">
        <v>13</v>
      </c>
      <c r="U849" s="40">
        <f t="shared" si="43"/>
        <v>6.5441731688900074E-4</v>
      </c>
      <c r="AF849" s="39">
        <v>19865</v>
      </c>
      <c r="AI849" s="41">
        <v>6.17</v>
      </c>
      <c r="AL849" s="41">
        <f t="shared" si="44"/>
        <v>122.56705000000001</v>
      </c>
    </row>
    <row r="850" spans="1:38">
      <c r="A850" s="37" t="s">
        <v>66</v>
      </c>
      <c r="B850" s="38">
        <v>43083</v>
      </c>
      <c r="C850" s="38">
        <v>43009</v>
      </c>
      <c r="D850" s="38">
        <v>43100</v>
      </c>
      <c r="E850" s="37" t="s">
        <v>67</v>
      </c>
      <c r="F850" s="37" t="s">
        <v>68</v>
      </c>
      <c r="H850" s="37" t="s">
        <v>83</v>
      </c>
      <c r="L850" s="37" t="s">
        <v>83</v>
      </c>
      <c r="T850" s="37">
        <v>3</v>
      </c>
      <c r="U850" s="40">
        <f t="shared" si="43"/>
        <v>3.2840722495894911E-4</v>
      </c>
      <c r="AF850" s="39">
        <v>9135</v>
      </c>
      <c r="AI850" s="41">
        <v>6.17</v>
      </c>
      <c r="AL850" s="41">
        <f t="shared" si="44"/>
        <v>56.362949999999998</v>
      </c>
    </row>
    <row r="851" spans="1:38">
      <c r="A851" s="37" t="s">
        <v>66</v>
      </c>
      <c r="B851" s="38">
        <v>43084</v>
      </c>
      <c r="C851" s="38">
        <v>43009</v>
      </c>
      <c r="D851" s="38">
        <v>43100</v>
      </c>
      <c r="E851" s="37" t="s">
        <v>67</v>
      </c>
      <c r="F851" s="37" t="s">
        <v>68</v>
      </c>
      <c r="H851" s="37" t="s">
        <v>83</v>
      </c>
      <c r="L851" s="37" t="s">
        <v>83</v>
      </c>
      <c r="T851" s="37">
        <v>2</v>
      </c>
      <c r="U851" s="40">
        <f t="shared" si="43"/>
        <v>3.7271710771524412E-4</v>
      </c>
      <c r="AF851" s="39">
        <v>5366</v>
      </c>
      <c r="AI851" s="41">
        <v>6.17</v>
      </c>
      <c r="AL851" s="41">
        <f t="shared" si="44"/>
        <v>33.108220000000003</v>
      </c>
    </row>
    <row r="852" spans="1:38">
      <c r="A852" s="37" t="s">
        <v>66</v>
      </c>
      <c r="B852" s="38">
        <v>43085</v>
      </c>
      <c r="C852" s="38">
        <v>43009</v>
      </c>
      <c r="D852" s="38">
        <v>43100</v>
      </c>
      <c r="E852" s="37" t="s">
        <v>67</v>
      </c>
      <c r="F852" s="37" t="s">
        <v>68</v>
      </c>
      <c r="H852" s="37" t="s">
        <v>83</v>
      </c>
      <c r="L852" s="37" t="s">
        <v>83</v>
      </c>
      <c r="T852" s="37">
        <v>20</v>
      </c>
      <c r="U852" s="40">
        <f t="shared" si="43"/>
        <v>6.8870523415977963E-4</v>
      </c>
      <c r="AF852" s="39">
        <v>29040</v>
      </c>
      <c r="AI852" s="41">
        <v>6.17</v>
      </c>
      <c r="AL852" s="41">
        <f t="shared" si="44"/>
        <v>179.17679999999999</v>
      </c>
    </row>
    <row r="853" spans="1:38">
      <c r="A853" s="37" t="s">
        <v>66</v>
      </c>
      <c r="B853" s="38">
        <v>43086</v>
      </c>
      <c r="C853" s="38">
        <v>43009</v>
      </c>
      <c r="D853" s="38">
        <v>43100</v>
      </c>
      <c r="E853" s="37" t="s">
        <v>67</v>
      </c>
      <c r="F853" s="37" t="s">
        <v>68</v>
      </c>
      <c r="H853" s="37" t="s">
        <v>83</v>
      </c>
      <c r="L853" s="37" t="s">
        <v>83</v>
      </c>
      <c r="T853" s="37">
        <v>5</v>
      </c>
      <c r="U853" s="40">
        <f t="shared" si="43"/>
        <v>4.5762401610836536E-4</v>
      </c>
      <c r="AF853" s="39">
        <v>10926</v>
      </c>
      <c r="AI853" s="41">
        <v>6.17</v>
      </c>
      <c r="AL853" s="41">
        <f t="shared" si="44"/>
        <v>67.413420000000002</v>
      </c>
    </row>
    <row r="854" spans="1:38">
      <c r="A854" s="37" t="s">
        <v>66</v>
      </c>
      <c r="B854" s="38">
        <v>43083</v>
      </c>
      <c r="C854" s="38">
        <v>43009</v>
      </c>
      <c r="D854" s="38">
        <v>43100</v>
      </c>
      <c r="E854" s="37" t="s">
        <v>67</v>
      </c>
      <c r="F854" s="37" t="s">
        <v>68</v>
      </c>
      <c r="H854" s="37" t="s">
        <v>84</v>
      </c>
      <c r="L854" s="37" t="s">
        <v>84</v>
      </c>
      <c r="T854" s="37">
        <v>0</v>
      </c>
      <c r="U854" s="40">
        <f t="shared" si="43"/>
        <v>0</v>
      </c>
      <c r="AF854" s="39">
        <v>1</v>
      </c>
      <c r="AI854" s="41">
        <v>7.4</v>
      </c>
      <c r="AL854" s="41">
        <f t="shared" si="44"/>
        <v>7.4000000000000003E-3</v>
      </c>
    </row>
    <row r="855" spans="1:38">
      <c r="A855" s="37" t="s">
        <v>66</v>
      </c>
      <c r="B855" s="38">
        <v>43080</v>
      </c>
      <c r="C855" s="38">
        <v>43009</v>
      </c>
      <c r="D855" s="38">
        <v>43100</v>
      </c>
      <c r="E855" s="37" t="s">
        <v>67</v>
      </c>
      <c r="F855" s="37" t="s">
        <v>68</v>
      </c>
      <c r="H855" s="37" t="s">
        <v>84</v>
      </c>
      <c r="L855" s="37" t="s">
        <v>84</v>
      </c>
      <c r="T855" s="37">
        <v>21</v>
      </c>
      <c r="U855" s="40">
        <f t="shared" si="43"/>
        <v>1.0410469958358119E-3</v>
      </c>
      <c r="AF855" s="39">
        <v>20172</v>
      </c>
      <c r="AI855" s="41">
        <v>7.4</v>
      </c>
      <c r="AL855" s="41">
        <f t="shared" si="44"/>
        <v>149.27280000000002</v>
      </c>
    </row>
    <row r="856" spans="1:38">
      <c r="A856" s="37" t="s">
        <v>66</v>
      </c>
      <c r="B856" s="38">
        <v>43081</v>
      </c>
      <c r="C856" s="38">
        <v>43009</v>
      </c>
      <c r="D856" s="38">
        <v>43100</v>
      </c>
      <c r="E856" s="37" t="s">
        <v>67</v>
      </c>
      <c r="F856" s="37" t="s">
        <v>68</v>
      </c>
      <c r="H856" s="37" t="s">
        <v>84</v>
      </c>
      <c r="L856" s="37" t="s">
        <v>84</v>
      </c>
      <c r="T856" s="37">
        <v>17</v>
      </c>
      <c r="U856" s="40">
        <f t="shared" si="43"/>
        <v>5.174565488692052E-4</v>
      </c>
      <c r="AF856" s="39">
        <v>32853</v>
      </c>
      <c r="AI856" s="41">
        <v>7.4</v>
      </c>
      <c r="AL856" s="41">
        <f t="shared" si="44"/>
        <v>243.1122</v>
      </c>
    </row>
    <row r="857" spans="1:38">
      <c r="A857" s="37" t="s">
        <v>66</v>
      </c>
      <c r="B857" s="38">
        <v>43082</v>
      </c>
      <c r="C857" s="38">
        <v>43009</v>
      </c>
      <c r="D857" s="38">
        <v>43100</v>
      </c>
      <c r="E857" s="37" t="s">
        <v>67</v>
      </c>
      <c r="F857" s="37" t="s">
        <v>68</v>
      </c>
      <c r="H857" s="37" t="s">
        <v>84</v>
      </c>
      <c r="L857" s="37" t="s">
        <v>84</v>
      </c>
      <c r="T857" s="37">
        <v>10</v>
      </c>
      <c r="U857" s="40">
        <f t="shared" si="43"/>
        <v>5.5053952873816345E-4</v>
      </c>
      <c r="AF857" s="39">
        <v>18164</v>
      </c>
      <c r="AI857" s="41">
        <v>7.4</v>
      </c>
      <c r="AL857" s="41">
        <f t="shared" si="44"/>
        <v>134.4136</v>
      </c>
    </row>
    <row r="858" spans="1:38">
      <c r="A858" s="37" t="s">
        <v>66</v>
      </c>
      <c r="B858" s="38">
        <v>43083</v>
      </c>
      <c r="C858" s="38">
        <v>43009</v>
      </c>
      <c r="D858" s="38">
        <v>43100</v>
      </c>
      <c r="E858" s="37" t="s">
        <v>67</v>
      </c>
      <c r="F858" s="37" t="s">
        <v>68</v>
      </c>
      <c r="H858" s="37" t="s">
        <v>84</v>
      </c>
      <c r="L858" s="37" t="s">
        <v>84</v>
      </c>
      <c r="T858" s="37">
        <v>12</v>
      </c>
      <c r="U858" s="40">
        <f t="shared" si="43"/>
        <v>1.1071132023249377E-3</v>
      </c>
      <c r="AF858" s="39">
        <v>10839</v>
      </c>
      <c r="AI858" s="41">
        <v>7.4</v>
      </c>
      <c r="AL858" s="41">
        <f t="shared" si="44"/>
        <v>80.208600000000004</v>
      </c>
    </row>
    <row r="859" spans="1:38">
      <c r="A859" s="37" t="s">
        <v>66</v>
      </c>
      <c r="B859" s="38">
        <v>43084</v>
      </c>
      <c r="C859" s="38">
        <v>43009</v>
      </c>
      <c r="D859" s="38">
        <v>43100</v>
      </c>
      <c r="E859" s="37" t="s">
        <v>67</v>
      </c>
      <c r="F859" s="37" t="s">
        <v>68</v>
      </c>
      <c r="H859" s="37" t="s">
        <v>84</v>
      </c>
      <c r="L859" s="37" t="s">
        <v>84</v>
      </c>
      <c r="T859" s="37">
        <v>5</v>
      </c>
      <c r="U859" s="40">
        <f t="shared" si="43"/>
        <v>1.2269938650306749E-3</v>
      </c>
      <c r="AF859" s="39">
        <v>4075</v>
      </c>
      <c r="AI859" s="41">
        <v>7.4</v>
      </c>
      <c r="AL859" s="41">
        <f t="shared" si="44"/>
        <v>30.155000000000001</v>
      </c>
    </row>
    <row r="860" spans="1:38">
      <c r="A860" s="37" t="s">
        <v>66</v>
      </c>
      <c r="B860" s="38">
        <v>43085</v>
      </c>
      <c r="C860" s="38">
        <v>43009</v>
      </c>
      <c r="D860" s="38">
        <v>43100</v>
      </c>
      <c r="E860" s="37" t="s">
        <v>67</v>
      </c>
      <c r="F860" s="37" t="s">
        <v>68</v>
      </c>
      <c r="H860" s="37" t="s">
        <v>84</v>
      </c>
      <c r="L860" s="37" t="s">
        <v>84</v>
      </c>
      <c r="T860" s="37">
        <v>2</v>
      </c>
      <c r="U860" s="40">
        <f t="shared" si="43"/>
        <v>2.6298487836949375E-4</v>
      </c>
      <c r="AF860" s="39">
        <v>7605</v>
      </c>
      <c r="AI860" s="41">
        <v>7.4</v>
      </c>
      <c r="AL860" s="41">
        <f t="shared" si="44"/>
        <v>56.277000000000001</v>
      </c>
    </row>
    <row r="861" spans="1:38">
      <c r="A861" s="37" t="s">
        <v>66</v>
      </c>
      <c r="B861" s="38">
        <v>43086</v>
      </c>
      <c r="C861" s="38">
        <v>43009</v>
      </c>
      <c r="D861" s="38">
        <v>43100</v>
      </c>
      <c r="E861" s="37" t="s">
        <v>67</v>
      </c>
      <c r="F861" s="37" t="s">
        <v>68</v>
      </c>
      <c r="H861" s="37" t="s">
        <v>84</v>
      </c>
      <c r="L861" s="37" t="s">
        <v>84</v>
      </c>
      <c r="T861" s="37">
        <v>7</v>
      </c>
      <c r="U861" s="40">
        <f t="shared" si="43"/>
        <v>6.4844835572024084E-4</v>
      </c>
      <c r="AF861" s="39">
        <v>10795</v>
      </c>
      <c r="AI861" s="41">
        <v>7.4</v>
      </c>
      <c r="AL861" s="41">
        <f t="shared" si="44"/>
        <v>79.882999999999996</v>
      </c>
    </row>
    <row r="862" spans="1:38">
      <c r="A862" s="37" t="s">
        <v>66</v>
      </c>
      <c r="B862" s="38">
        <v>43080</v>
      </c>
      <c r="C862" s="38">
        <v>43009</v>
      </c>
      <c r="D862" s="38">
        <v>43100</v>
      </c>
      <c r="E862" s="37" t="s">
        <v>67</v>
      </c>
      <c r="F862" s="37" t="s">
        <v>68</v>
      </c>
      <c r="H862" s="37" t="s">
        <v>85</v>
      </c>
      <c r="L862" s="37" t="s">
        <v>85</v>
      </c>
      <c r="T862" s="37">
        <v>3</v>
      </c>
      <c r="U862" s="40">
        <f t="shared" si="43"/>
        <v>5.62957402889848E-4</v>
      </c>
      <c r="AF862" s="39">
        <v>5329</v>
      </c>
      <c r="AI862" s="41">
        <v>8.14</v>
      </c>
      <c r="AL862" s="41">
        <f t="shared" si="44"/>
        <v>43.378060000000005</v>
      </c>
    </row>
    <row r="863" spans="1:38">
      <c r="A863" s="37" t="s">
        <v>66</v>
      </c>
      <c r="B863" s="38">
        <v>43081</v>
      </c>
      <c r="C863" s="38">
        <v>43009</v>
      </c>
      <c r="D863" s="38">
        <v>43100</v>
      </c>
      <c r="E863" s="37" t="s">
        <v>67</v>
      </c>
      <c r="F863" s="37" t="s">
        <v>68</v>
      </c>
      <c r="H863" s="37" t="s">
        <v>85</v>
      </c>
      <c r="L863" s="37" t="s">
        <v>85</v>
      </c>
      <c r="T863" s="37">
        <v>0</v>
      </c>
      <c r="U863" s="40">
        <f t="shared" si="43"/>
        <v>0</v>
      </c>
      <c r="AF863" s="39">
        <v>11240</v>
      </c>
      <c r="AI863" s="41">
        <v>8.14</v>
      </c>
      <c r="AL863" s="41">
        <f t="shared" si="44"/>
        <v>91.493600000000001</v>
      </c>
    </row>
    <row r="864" spans="1:38">
      <c r="A864" s="37" t="s">
        <v>66</v>
      </c>
      <c r="B864" s="38">
        <v>43082</v>
      </c>
      <c r="C864" s="38">
        <v>43009</v>
      </c>
      <c r="D864" s="38">
        <v>43100</v>
      </c>
      <c r="E864" s="37" t="s">
        <v>67</v>
      </c>
      <c r="F864" s="37" t="s">
        <v>68</v>
      </c>
      <c r="H864" s="37" t="s">
        <v>85</v>
      </c>
      <c r="L864" s="37" t="s">
        <v>85</v>
      </c>
      <c r="T864" s="37">
        <v>1</v>
      </c>
      <c r="U864" s="40">
        <f t="shared" si="43"/>
        <v>2.6666666666666668E-4</v>
      </c>
      <c r="AF864" s="39">
        <v>3750</v>
      </c>
      <c r="AI864" s="41">
        <v>8.14</v>
      </c>
      <c r="AL864" s="41">
        <f t="shared" si="44"/>
        <v>30.525000000000002</v>
      </c>
    </row>
    <row r="865" spans="1:38">
      <c r="A865" s="37" t="s">
        <v>66</v>
      </c>
      <c r="B865" s="38">
        <v>43083</v>
      </c>
      <c r="C865" s="38">
        <v>43009</v>
      </c>
      <c r="D865" s="38">
        <v>43100</v>
      </c>
      <c r="E865" s="37" t="s">
        <v>67</v>
      </c>
      <c r="F865" s="37" t="s">
        <v>68</v>
      </c>
      <c r="H865" s="37" t="s">
        <v>85</v>
      </c>
      <c r="L865" s="37" t="s">
        <v>85</v>
      </c>
      <c r="T865" s="37">
        <v>1</v>
      </c>
      <c r="U865" s="40">
        <f t="shared" si="43"/>
        <v>4.8828125E-4</v>
      </c>
      <c r="AF865" s="39">
        <v>2048</v>
      </c>
      <c r="AI865" s="41">
        <v>8.14</v>
      </c>
      <c r="AL865" s="41">
        <f t="shared" si="44"/>
        <v>16.670720000000003</v>
      </c>
    </row>
    <row r="866" spans="1:38">
      <c r="A866" s="37" t="s">
        <v>66</v>
      </c>
      <c r="B866" s="38">
        <v>43084</v>
      </c>
      <c r="C866" s="38">
        <v>43009</v>
      </c>
      <c r="D866" s="38">
        <v>43100</v>
      </c>
      <c r="E866" s="37" t="s">
        <v>67</v>
      </c>
      <c r="F866" s="37" t="s">
        <v>68</v>
      </c>
      <c r="H866" s="37" t="s">
        <v>85</v>
      </c>
      <c r="L866" s="37" t="s">
        <v>85</v>
      </c>
      <c r="T866" s="37">
        <v>0</v>
      </c>
      <c r="U866" s="40">
        <f t="shared" si="43"/>
        <v>0</v>
      </c>
      <c r="AF866" s="39">
        <v>2007</v>
      </c>
      <c r="AI866" s="41">
        <v>8.14</v>
      </c>
      <c r="AL866" s="41">
        <f t="shared" si="44"/>
        <v>16.336980000000001</v>
      </c>
    </row>
    <row r="867" spans="1:38">
      <c r="A867" s="37" t="s">
        <v>66</v>
      </c>
      <c r="B867" s="38">
        <v>43085</v>
      </c>
      <c r="C867" s="38">
        <v>43009</v>
      </c>
      <c r="D867" s="38">
        <v>43100</v>
      </c>
      <c r="E867" s="37" t="s">
        <v>67</v>
      </c>
      <c r="F867" s="37" t="s">
        <v>68</v>
      </c>
      <c r="H867" s="37" t="s">
        <v>85</v>
      </c>
      <c r="L867" s="37" t="s">
        <v>85</v>
      </c>
      <c r="T867" s="37">
        <v>1</v>
      </c>
      <c r="U867" s="40">
        <f t="shared" si="43"/>
        <v>3.6724201248622841E-4</v>
      </c>
      <c r="AF867" s="39">
        <v>2723</v>
      </c>
      <c r="AI867" s="41">
        <v>8.14</v>
      </c>
      <c r="AL867" s="41">
        <f t="shared" si="44"/>
        <v>22.165220000000001</v>
      </c>
    </row>
    <row r="868" spans="1:38">
      <c r="A868" s="37" t="s">
        <v>66</v>
      </c>
      <c r="B868" s="38">
        <v>43086</v>
      </c>
      <c r="C868" s="38">
        <v>43009</v>
      </c>
      <c r="D868" s="38">
        <v>43100</v>
      </c>
      <c r="E868" s="37" t="s">
        <v>67</v>
      </c>
      <c r="F868" s="37" t="s">
        <v>68</v>
      </c>
      <c r="H868" s="37" t="s">
        <v>85</v>
      </c>
      <c r="L868" s="37" t="s">
        <v>85</v>
      </c>
      <c r="T868" s="37">
        <v>1</v>
      </c>
      <c r="U868" s="40">
        <f t="shared" si="43"/>
        <v>3.70919881305638E-4</v>
      </c>
      <c r="AF868" s="39">
        <v>2696</v>
      </c>
      <c r="AI868" s="41">
        <v>8.14</v>
      </c>
      <c r="AL868" s="41">
        <f t="shared" si="44"/>
        <v>21.945440000000001</v>
      </c>
    </row>
    <row r="869" spans="1:38">
      <c r="A869" s="37" t="s">
        <v>66</v>
      </c>
      <c r="B869" s="38">
        <v>43087</v>
      </c>
      <c r="C869" s="38">
        <v>43009</v>
      </c>
      <c r="D869" s="38">
        <v>43100</v>
      </c>
      <c r="E869" s="37" t="s">
        <v>67</v>
      </c>
      <c r="F869" s="37" t="s">
        <v>152</v>
      </c>
      <c r="H869" s="37" t="s">
        <v>69</v>
      </c>
      <c r="L869" s="37" t="s">
        <v>76</v>
      </c>
      <c r="Q869" s="39">
        <v>21754</v>
      </c>
      <c r="T869" s="37">
        <v>14</v>
      </c>
      <c r="U869" s="40">
        <f t="shared" si="43"/>
        <v>6.525893814384935E-4</v>
      </c>
      <c r="AB869" s="39">
        <v>21754</v>
      </c>
      <c r="AF869" s="39">
        <v>21453</v>
      </c>
      <c r="AG869" s="40">
        <f t="shared" si="45"/>
        <v>0.98616346419049372</v>
      </c>
      <c r="AI869" s="41">
        <v>27.05</v>
      </c>
      <c r="AL869" s="41">
        <f t="shared" si="44"/>
        <v>580.30365000000006</v>
      </c>
    </row>
    <row r="870" spans="1:38">
      <c r="A870" s="37" t="s">
        <v>66</v>
      </c>
      <c r="B870" s="38">
        <v>43088</v>
      </c>
      <c r="C870" s="38">
        <v>43009</v>
      </c>
      <c r="D870" s="38">
        <v>43100</v>
      </c>
      <c r="E870" s="37" t="s">
        <v>67</v>
      </c>
      <c r="F870" s="37" t="s">
        <v>152</v>
      </c>
      <c r="H870" s="37" t="s">
        <v>69</v>
      </c>
      <c r="L870" s="37" t="s">
        <v>76</v>
      </c>
      <c r="Q870" s="39">
        <v>15132</v>
      </c>
      <c r="T870" s="37">
        <v>3</v>
      </c>
      <c r="U870" s="40">
        <f t="shared" si="43"/>
        <v>2.0033388981636059E-4</v>
      </c>
      <c r="AB870" s="39">
        <v>15132</v>
      </c>
      <c r="AF870" s="39">
        <v>14975</v>
      </c>
      <c r="AG870" s="40">
        <f t="shared" si="45"/>
        <v>0.98962463653185306</v>
      </c>
      <c r="AI870" s="41">
        <v>27.05</v>
      </c>
      <c r="AL870" s="41">
        <f t="shared" si="44"/>
        <v>405.07375000000002</v>
      </c>
    </row>
    <row r="871" spans="1:38">
      <c r="A871" s="37" t="s">
        <v>66</v>
      </c>
      <c r="B871" s="38">
        <v>43089</v>
      </c>
      <c r="C871" s="38">
        <v>43009</v>
      </c>
      <c r="D871" s="38">
        <v>43100</v>
      </c>
      <c r="E871" s="37" t="s">
        <v>67</v>
      </c>
      <c r="F871" s="37" t="s">
        <v>152</v>
      </c>
      <c r="H871" s="37" t="s">
        <v>69</v>
      </c>
      <c r="L871" s="37" t="s">
        <v>76</v>
      </c>
      <c r="Q871" s="39">
        <v>42857</v>
      </c>
      <c r="T871" s="37">
        <v>34</v>
      </c>
      <c r="U871" s="40">
        <f t="shared" si="43"/>
        <v>8.0540092384223617E-4</v>
      </c>
      <c r="AB871" s="39">
        <v>42857</v>
      </c>
      <c r="AF871" s="39">
        <v>42215</v>
      </c>
      <c r="AG871" s="40">
        <f t="shared" si="45"/>
        <v>0.98501995006650023</v>
      </c>
      <c r="AI871" s="41">
        <v>27.05</v>
      </c>
      <c r="AL871" s="41">
        <f t="shared" si="44"/>
        <v>1141.9157499999999</v>
      </c>
    </row>
    <row r="872" spans="1:38">
      <c r="A872" s="37" t="s">
        <v>66</v>
      </c>
      <c r="B872" s="38">
        <v>43090</v>
      </c>
      <c r="C872" s="38">
        <v>43009</v>
      </c>
      <c r="D872" s="38">
        <v>43100</v>
      </c>
      <c r="E872" s="37" t="s">
        <v>67</v>
      </c>
      <c r="F872" s="37" t="s">
        <v>152</v>
      </c>
      <c r="H872" s="37" t="s">
        <v>69</v>
      </c>
      <c r="L872" s="37" t="s">
        <v>76</v>
      </c>
      <c r="Q872" s="39">
        <v>20187</v>
      </c>
      <c r="T872" s="37">
        <v>21</v>
      </c>
      <c r="U872" s="40">
        <f t="shared" si="43"/>
        <v>1.0571356657437705E-3</v>
      </c>
      <c r="AB872" s="39">
        <v>20187</v>
      </c>
      <c r="AF872" s="39">
        <v>19865</v>
      </c>
      <c r="AG872" s="40">
        <f t="shared" si="45"/>
        <v>0.98404914053598846</v>
      </c>
      <c r="AI872" s="41">
        <v>27.05</v>
      </c>
      <c r="AL872" s="41">
        <f t="shared" si="44"/>
        <v>537.34825000000001</v>
      </c>
    </row>
    <row r="873" spans="1:38">
      <c r="A873" s="37" t="s">
        <v>66</v>
      </c>
      <c r="B873" s="38">
        <v>43091</v>
      </c>
      <c r="C873" s="38">
        <v>43009</v>
      </c>
      <c r="D873" s="38">
        <v>43100</v>
      </c>
      <c r="E873" s="37" t="s">
        <v>67</v>
      </c>
      <c r="F873" s="37" t="s">
        <v>152</v>
      </c>
      <c r="H873" s="37" t="s">
        <v>69</v>
      </c>
      <c r="L873" s="37" t="s">
        <v>76</v>
      </c>
      <c r="Q873" s="39">
        <v>13176</v>
      </c>
      <c r="T873" s="37">
        <v>11</v>
      </c>
      <c r="U873" s="40">
        <f t="shared" si="43"/>
        <v>8.4667487684729069E-4</v>
      </c>
      <c r="AB873" s="39">
        <v>13176</v>
      </c>
      <c r="AF873" s="39">
        <v>12992</v>
      </c>
      <c r="AG873" s="40">
        <f t="shared" si="45"/>
        <v>0.98603521554341222</v>
      </c>
      <c r="AI873" s="41">
        <v>27.05</v>
      </c>
      <c r="AL873" s="41">
        <f t="shared" si="44"/>
        <v>351.43360000000001</v>
      </c>
    </row>
    <row r="874" spans="1:38">
      <c r="A874" s="37" t="s">
        <v>66</v>
      </c>
      <c r="B874" s="38">
        <v>43092</v>
      </c>
      <c r="C874" s="38">
        <v>43009</v>
      </c>
      <c r="D874" s="38">
        <v>43100</v>
      </c>
      <c r="E874" s="37" t="s">
        <v>67</v>
      </c>
      <c r="F874" s="37" t="s">
        <v>152</v>
      </c>
      <c r="H874" s="37" t="s">
        <v>69</v>
      </c>
      <c r="L874" s="37" t="s">
        <v>76</v>
      </c>
      <c r="Q874" s="39">
        <v>22933</v>
      </c>
      <c r="T874" s="37">
        <v>13</v>
      </c>
      <c r="U874" s="40">
        <f t="shared" si="43"/>
        <v>5.750431282346176E-4</v>
      </c>
      <c r="AB874" s="39">
        <v>22933</v>
      </c>
      <c r="AF874" s="39">
        <v>22607</v>
      </c>
      <c r="AG874" s="40">
        <f t="shared" si="45"/>
        <v>0.98578467710286488</v>
      </c>
      <c r="AI874" s="41">
        <v>27.05</v>
      </c>
      <c r="AL874" s="41">
        <f t="shared" si="44"/>
        <v>611.51935000000003</v>
      </c>
    </row>
    <row r="875" spans="1:38">
      <c r="A875" s="37" t="s">
        <v>66</v>
      </c>
      <c r="B875" s="38">
        <v>43093</v>
      </c>
      <c r="C875" s="38">
        <v>43009</v>
      </c>
      <c r="D875" s="38">
        <v>43100</v>
      </c>
      <c r="E875" s="37" t="s">
        <v>67</v>
      </c>
      <c r="F875" s="37" t="s">
        <v>152</v>
      </c>
      <c r="H875" s="37" t="s">
        <v>69</v>
      </c>
      <c r="L875" s="37" t="s">
        <v>76</v>
      </c>
      <c r="Q875" s="39">
        <v>21330</v>
      </c>
      <c r="T875" s="37">
        <v>10</v>
      </c>
      <c r="U875" s="40">
        <f t="shared" si="43"/>
        <v>4.7544335092473733E-4</v>
      </c>
      <c r="AB875" s="39">
        <v>21330</v>
      </c>
      <c r="AF875" s="39">
        <v>21033</v>
      </c>
      <c r="AG875" s="40">
        <f t="shared" si="45"/>
        <v>0.98607594936708864</v>
      </c>
      <c r="AI875" s="41">
        <v>27.05</v>
      </c>
      <c r="AL875" s="41">
        <f t="shared" si="44"/>
        <v>568.94265000000007</v>
      </c>
    </row>
    <row r="876" spans="1:38">
      <c r="A876" s="37" t="s">
        <v>66</v>
      </c>
      <c r="B876" s="38">
        <v>43087</v>
      </c>
      <c r="C876" s="38">
        <v>43009</v>
      </c>
      <c r="D876" s="38">
        <v>43100</v>
      </c>
      <c r="E876" s="37" t="s">
        <v>67</v>
      </c>
      <c r="F876" s="37" t="s">
        <v>152</v>
      </c>
      <c r="H876" s="37" t="s">
        <v>70</v>
      </c>
      <c r="L876" s="37" t="s">
        <v>76</v>
      </c>
      <c r="Q876" s="39">
        <v>25561</v>
      </c>
      <c r="T876" s="37">
        <v>18</v>
      </c>
      <c r="U876" s="40">
        <f t="shared" si="43"/>
        <v>7.1109706474933832E-4</v>
      </c>
      <c r="AB876" s="39">
        <v>25561</v>
      </c>
      <c r="AF876" s="39">
        <v>25313</v>
      </c>
      <c r="AG876" s="40">
        <f t="shared" si="45"/>
        <v>0.99029771918156562</v>
      </c>
      <c r="AI876" s="41">
        <v>27.05</v>
      </c>
      <c r="AL876" s="41">
        <f t="shared" si="44"/>
        <v>684.71665000000007</v>
      </c>
    </row>
    <row r="877" spans="1:38">
      <c r="A877" s="37" t="s">
        <v>66</v>
      </c>
      <c r="B877" s="38">
        <v>43088</v>
      </c>
      <c r="C877" s="38">
        <v>43009</v>
      </c>
      <c r="D877" s="38">
        <v>43100</v>
      </c>
      <c r="E877" s="37" t="s">
        <v>67</v>
      </c>
      <c r="F877" s="37" t="s">
        <v>152</v>
      </c>
      <c r="H877" s="37" t="s">
        <v>70</v>
      </c>
      <c r="L877" s="37" t="s">
        <v>76</v>
      </c>
      <c r="Q877" s="39">
        <v>19260</v>
      </c>
      <c r="T877" s="37">
        <v>14</v>
      </c>
      <c r="U877" s="40">
        <f t="shared" si="43"/>
        <v>7.3194960004182566E-4</v>
      </c>
      <c r="AB877" s="39">
        <v>19260</v>
      </c>
      <c r="AF877" s="39">
        <v>19127</v>
      </c>
      <c r="AG877" s="40">
        <f t="shared" si="45"/>
        <v>0.99309449636552438</v>
      </c>
      <c r="AI877" s="41">
        <v>27.05</v>
      </c>
      <c r="AL877" s="41">
        <f t="shared" si="44"/>
        <v>517.38535000000002</v>
      </c>
    </row>
    <row r="878" spans="1:38">
      <c r="A878" s="37" t="s">
        <v>66</v>
      </c>
      <c r="B878" s="38">
        <v>43089</v>
      </c>
      <c r="C878" s="38">
        <v>43009</v>
      </c>
      <c r="D878" s="38">
        <v>43100</v>
      </c>
      <c r="E878" s="37" t="s">
        <v>67</v>
      </c>
      <c r="F878" s="37" t="s">
        <v>152</v>
      </c>
      <c r="H878" s="37" t="s">
        <v>70</v>
      </c>
      <c r="L878" s="37" t="s">
        <v>76</v>
      </c>
      <c r="Q878" s="39">
        <v>50374</v>
      </c>
      <c r="T878" s="37">
        <v>23</v>
      </c>
      <c r="U878" s="40">
        <f t="shared" si="43"/>
        <v>4.6184738955823293E-4</v>
      </c>
      <c r="AB878" s="39">
        <v>50374</v>
      </c>
      <c r="AF878" s="39">
        <v>49800</v>
      </c>
      <c r="AG878" s="40">
        <f t="shared" si="45"/>
        <v>0.98860523285822055</v>
      </c>
      <c r="AI878" s="41">
        <v>27.05</v>
      </c>
      <c r="AL878" s="41">
        <f t="shared" si="44"/>
        <v>1347.09</v>
      </c>
    </row>
    <row r="879" spans="1:38">
      <c r="A879" s="37" t="s">
        <v>66</v>
      </c>
      <c r="B879" s="38">
        <v>43090</v>
      </c>
      <c r="C879" s="38">
        <v>43009</v>
      </c>
      <c r="D879" s="38">
        <v>43100</v>
      </c>
      <c r="E879" s="37" t="s">
        <v>67</v>
      </c>
      <c r="F879" s="37" t="s">
        <v>152</v>
      </c>
      <c r="H879" s="37" t="s">
        <v>70</v>
      </c>
      <c r="L879" s="37" t="s">
        <v>76</v>
      </c>
      <c r="Q879" s="39">
        <v>22159</v>
      </c>
      <c r="T879" s="37">
        <v>13</v>
      </c>
      <c r="U879" s="40">
        <f t="shared" si="43"/>
        <v>5.9447594658862261E-4</v>
      </c>
      <c r="AB879" s="39">
        <v>22159</v>
      </c>
      <c r="AF879" s="39">
        <v>21868</v>
      </c>
      <c r="AG879" s="40">
        <f t="shared" si="45"/>
        <v>0.98686763843133718</v>
      </c>
      <c r="AI879" s="41">
        <v>27.05</v>
      </c>
      <c r="AL879" s="41">
        <f t="shared" si="44"/>
        <v>591.52940000000001</v>
      </c>
    </row>
    <row r="880" spans="1:38">
      <c r="A880" s="37" t="s">
        <v>66</v>
      </c>
      <c r="B880" s="38">
        <v>43091</v>
      </c>
      <c r="C880" s="38">
        <v>43009</v>
      </c>
      <c r="D880" s="38">
        <v>43100</v>
      </c>
      <c r="E880" s="37" t="s">
        <v>67</v>
      </c>
      <c r="F880" s="37" t="s">
        <v>152</v>
      </c>
      <c r="H880" s="37" t="s">
        <v>70</v>
      </c>
      <c r="L880" s="37" t="s">
        <v>76</v>
      </c>
      <c r="Q880" s="39">
        <v>14986</v>
      </c>
      <c r="T880" s="37">
        <v>12</v>
      </c>
      <c r="U880" s="40">
        <f t="shared" ref="U880:U943" si="46">T880/AF880</f>
        <v>8.0857085102082065E-4</v>
      </c>
      <c r="AB880" s="39">
        <v>14986</v>
      </c>
      <c r="AF880" s="39">
        <v>14841</v>
      </c>
      <c r="AG880" s="40">
        <f t="shared" si="45"/>
        <v>0.99032430268250371</v>
      </c>
      <c r="AI880" s="41">
        <v>27.05</v>
      </c>
      <c r="AL880" s="41">
        <f t="shared" si="44"/>
        <v>401.44905</v>
      </c>
    </row>
    <row r="881" spans="1:38">
      <c r="A881" s="37" t="s">
        <v>66</v>
      </c>
      <c r="B881" s="38">
        <v>43092</v>
      </c>
      <c r="C881" s="38">
        <v>43009</v>
      </c>
      <c r="D881" s="38">
        <v>43100</v>
      </c>
      <c r="E881" s="37" t="s">
        <v>67</v>
      </c>
      <c r="F881" s="37" t="s">
        <v>152</v>
      </c>
      <c r="H881" s="37" t="s">
        <v>70</v>
      </c>
      <c r="L881" s="37" t="s">
        <v>76</v>
      </c>
      <c r="Q881" s="39">
        <v>26411</v>
      </c>
      <c r="T881" s="37">
        <v>21</v>
      </c>
      <c r="U881" s="40">
        <f t="shared" si="46"/>
        <v>8.0385852090032153E-4</v>
      </c>
      <c r="AB881" s="39">
        <v>26411</v>
      </c>
      <c r="AF881" s="39">
        <v>26124</v>
      </c>
      <c r="AG881" s="40">
        <f t="shared" si="45"/>
        <v>0.98913331566392793</v>
      </c>
      <c r="AI881" s="41">
        <v>27.05</v>
      </c>
      <c r="AL881" s="41">
        <f t="shared" ref="AL881:AL944" si="47">AF881*AI881/1000</f>
        <v>706.65420000000006</v>
      </c>
    </row>
    <row r="882" spans="1:38">
      <c r="A882" s="37" t="s">
        <v>66</v>
      </c>
      <c r="B882" s="38">
        <v>43093</v>
      </c>
      <c r="C882" s="38">
        <v>43009</v>
      </c>
      <c r="D882" s="38">
        <v>43100</v>
      </c>
      <c r="E882" s="37" t="s">
        <v>67</v>
      </c>
      <c r="F882" s="37" t="s">
        <v>152</v>
      </c>
      <c r="H882" s="37" t="s">
        <v>70</v>
      </c>
      <c r="L882" s="37" t="s">
        <v>76</v>
      </c>
      <c r="Q882" s="39">
        <v>26372</v>
      </c>
      <c r="T882" s="37">
        <v>24</v>
      </c>
      <c r="U882" s="40">
        <f t="shared" si="46"/>
        <v>9.1915284745892531E-4</v>
      </c>
      <c r="AB882" s="39">
        <v>26372</v>
      </c>
      <c r="AF882" s="39">
        <v>26111</v>
      </c>
      <c r="AG882" s="40">
        <f t="shared" si="45"/>
        <v>0.99010313969361441</v>
      </c>
      <c r="AI882" s="41">
        <v>27.05</v>
      </c>
      <c r="AL882" s="41">
        <f t="shared" si="47"/>
        <v>706.30255</v>
      </c>
    </row>
    <row r="883" spans="1:38">
      <c r="A883" s="37" t="s">
        <v>66</v>
      </c>
      <c r="B883" s="38">
        <v>43087</v>
      </c>
      <c r="C883" s="38">
        <v>43009</v>
      </c>
      <c r="D883" s="38">
        <v>43100</v>
      </c>
      <c r="E883" s="37" t="s">
        <v>67</v>
      </c>
      <c r="F883" s="37" t="s">
        <v>152</v>
      </c>
      <c r="H883" s="37" t="s">
        <v>128</v>
      </c>
      <c r="L883" s="37" t="s">
        <v>77</v>
      </c>
      <c r="Q883" s="39">
        <v>8918</v>
      </c>
      <c r="T883" s="37">
        <v>8</v>
      </c>
      <c r="U883" s="40">
        <f t="shared" si="46"/>
        <v>9.1157702825888785E-4</v>
      </c>
      <c r="AB883" s="39">
        <v>8918</v>
      </c>
      <c r="AF883" s="39">
        <v>8776</v>
      </c>
      <c r="AG883" s="40">
        <f t="shared" si="45"/>
        <v>0.98407714734245344</v>
      </c>
      <c r="AI883" s="41">
        <v>32.46</v>
      </c>
      <c r="AL883" s="41">
        <f t="shared" si="47"/>
        <v>284.86896000000002</v>
      </c>
    </row>
    <row r="884" spans="1:38">
      <c r="A884" s="37" t="s">
        <v>66</v>
      </c>
      <c r="B884" s="38">
        <v>43088</v>
      </c>
      <c r="C884" s="38">
        <v>43009</v>
      </c>
      <c r="D884" s="38">
        <v>43100</v>
      </c>
      <c r="E884" s="37" t="s">
        <v>67</v>
      </c>
      <c r="F884" s="37" t="s">
        <v>152</v>
      </c>
      <c r="H884" s="37" t="s">
        <v>128</v>
      </c>
      <c r="L884" s="37" t="s">
        <v>77</v>
      </c>
      <c r="Q884" s="39">
        <v>6987</v>
      </c>
      <c r="T884" s="37">
        <v>7</v>
      </c>
      <c r="U884" s="40">
        <f t="shared" si="46"/>
        <v>1.0136113524471474E-3</v>
      </c>
      <c r="AB884" s="39">
        <v>6987</v>
      </c>
      <c r="AF884" s="39">
        <v>6906</v>
      </c>
      <c r="AG884" s="40">
        <f t="shared" si="45"/>
        <v>0.98840704164877635</v>
      </c>
      <c r="AI884" s="41">
        <v>32.46</v>
      </c>
      <c r="AL884" s="41">
        <f t="shared" si="47"/>
        <v>224.16876000000002</v>
      </c>
    </row>
    <row r="885" spans="1:38">
      <c r="A885" s="37" t="s">
        <v>66</v>
      </c>
      <c r="B885" s="38">
        <v>43089</v>
      </c>
      <c r="C885" s="38">
        <v>43009</v>
      </c>
      <c r="D885" s="38">
        <v>43100</v>
      </c>
      <c r="E885" s="37" t="s">
        <v>67</v>
      </c>
      <c r="F885" s="37" t="s">
        <v>152</v>
      </c>
      <c r="H885" s="37" t="s">
        <v>128</v>
      </c>
      <c r="L885" s="37" t="s">
        <v>77</v>
      </c>
      <c r="Q885" s="39">
        <v>12149</v>
      </c>
      <c r="T885" s="37">
        <v>18</v>
      </c>
      <c r="U885" s="40">
        <f t="shared" si="46"/>
        <v>1.5142592748380583E-3</v>
      </c>
      <c r="AB885" s="39">
        <v>12149</v>
      </c>
      <c r="AF885" s="39">
        <v>11887</v>
      </c>
      <c r="AG885" s="40">
        <f t="shared" si="45"/>
        <v>0.97843443904848137</v>
      </c>
      <c r="AI885" s="41">
        <v>32.46</v>
      </c>
      <c r="AL885" s="41">
        <f t="shared" si="47"/>
        <v>385.85202000000004</v>
      </c>
    </row>
    <row r="886" spans="1:38">
      <c r="A886" s="37" t="s">
        <v>66</v>
      </c>
      <c r="B886" s="38">
        <v>43090</v>
      </c>
      <c r="C886" s="38">
        <v>43009</v>
      </c>
      <c r="D886" s="38">
        <v>43100</v>
      </c>
      <c r="E886" s="37" t="s">
        <v>67</v>
      </c>
      <c r="F886" s="37" t="s">
        <v>152</v>
      </c>
      <c r="H886" s="37" t="s">
        <v>128</v>
      </c>
      <c r="L886" s="37" t="s">
        <v>77</v>
      </c>
      <c r="Q886" s="39">
        <v>17212</v>
      </c>
      <c r="T886" s="37">
        <v>23</v>
      </c>
      <c r="U886" s="40">
        <f t="shared" si="46"/>
        <v>1.3538968683776784E-3</v>
      </c>
      <c r="AB886" s="39">
        <v>17212</v>
      </c>
      <c r="AF886" s="39">
        <v>16988</v>
      </c>
      <c r="AG886" s="40">
        <f t="shared" si="45"/>
        <v>0.98698582384382993</v>
      </c>
      <c r="AI886" s="41">
        <v>32.46</v>
      </c>
      <c r="AL886" s="41">
        <f t="shared" si="47"/>
        <v>551.43047999999999</v>
      </c>
    </row>
    <row r="887" spans="1:38">
      <c r="A887" s="37" t="s">
        <v>66</v>
      </c>
      <c r="B887" s="38">
        <v>43091</v>
      </c>
      <c r="C887" s="38">
        <v>43009</v>
      </c>
      <c r="D887" s="38">
        <v>43100</v>
      </c>
      <c r="E887" s="37" t="s">
        <v>67</v>
      </c>
      <c r="F887" s="37" t="s">
        <v>152</v>
      </c>
      <c r="H887" s="37" t="s">
        <v>128</v>
      </c>
      <c r="L887" s="37" t="s">
        <v>77</v>
      </c>
      <c r="Q887" s="39">
        <v>3597</v>
      </c>
      <c r="T887" s="37">
        <v>2</v>
      </c>
      <c r="U887" s="40">
        <f t="shared" si="46"/>
        <v>5.6338028169014088E-4</v>
      </c>
      <c r="AB887" s="39">
        <v>3597</v>
      </c>
      <c r="AF887" s="39">
        <v>3550</v>
      </c>
      <c r="AG887" s="40">
        <f t="shared" ref="AG887:AG924" si="48">AF887/Q887</f>
        <v>0.98693355574089514</v>
      </c>
      <c r="AI887" s="41">
        <v>32.46</v>
      </c>
      <c r="AL887" s="41">
        <f t="shared" si="47"/>
        <v>115.233</v>
      </c>
    </row>
    <row r="888" spans="1:38">
      <c r="A888" s="37" t="s">
        <v>66</v>
      </c>
      <c r="B888" s="38">
        <v>43092</v>
      </c>
      <c r="C888" s="38">
        <v>43009</v>
      </c>
      <c r="D888" s="38">
        <v>43100</v>
      </c>
      <c r="E888" s="37" t="s">
        <v>67</v>
      </c>
      <c r="F888" s="37" t="s">
        <v>152</v>
      </c>
      <c r="H888" s="37" t="s">
        <v>128</v>
      </c>
      <c r="L888" s="37" t="s">
        <v>77</v>
      </c>
      <c r="Q888" s="39">
        <v>7843</v>
      </c>
      <c r="T888" s="37">
        <v>8</v>
      </c>
      <c r="U888" s="40">
        <f t="shared" si="46"/>
        <v>1.0325245224574084E-3</v>
      </c>
      <c r="AB888" s="39">
        <v>7843</v>
      </c>
      <c r="AF888" s="39">
        <v>7748</v>
      </c>
      <c r="AG888" s="40">
        <f t="shared" si="48"/>
        <v>0.98788728802754044</v>
      </c>
      <c r="AI888" s="41">
        <v>32.46</v>
      </c>
      <c r="AL888" s="41">
        <f t="shared" si="47"/>
        <v>251.50008000000003</v>
      </c>
    </row>
    <row r="889" spans="1:38">
      <c r="A889" s="37" t="s">
        <v>66</v>
      </c>
      <c r="B889" s="38">
        <v>43093</v>
      </c>
      <c r="C889" s="38">
        <v>43009</v>
      </c>
      <c r="D889" s="38">
        <v>43100</v>
      </c>
      <c r="E889" s="37" t="s">
        <v>67</v>
      </c>
      <c r="F889" s="37" t="s">
        <v>152</v>
      </c>
      <c r="H889" s="37" t="s">
        <v>128</v>
      </c>
      <c r="L889" s="37" t="s">
        <v>77</v>
      </c>
      <c r="Q889" s="39">
        <v>9686</v>
      </c>
      <c r="T889" s="37">
        <v>6</v>
      </c>
      <c r="U889" s="40">
        <f t="shared" si="46"/>
        <v>6.3151247237132932E-4</v>
      </c>
      <c r="AB889" s="39">
        <v>9686</v>
      </c>
      <c r="AF889" s="39">
        <v>9501</v>
      </c>
      <c r="AG889" s="40">
        <f t="shared" si="48"/>
        <v>0.98090026842865996</v>
      </c>
      <c r="AI889" s="41">
        <v>32.46</v>
      </c>
      <c r="AL889" s="41">
        <f t="shared" si="47"/>
        <v>308.40246000000002</v>
      </c>
    </row>
    <row r="890" spans="1:38">
      <c r="A890" s="37" t="s">
        <v>66</v>
      </c>
      <c r="B890" s="38">
        <v>43087</v>
      </c>
      <c r="C890" s="38">
        <v>43009</v>
      </c>
      <c r="D890" s="38">
        <v>43100</v>
      </c>
      <c r="E890" s="37" t="s">
        <v>67</v>
      </c>
      <c r="F890" s="37" t="s">
        <v>152</v>
      </c>
      <c r="H890" s="37" t="s">
        <v>129</v>
      </c>
      <c r="L890" s="37" t="s">
        <v>78</v>
      </c>
      <c r="Q890" s="39">
        <v>8463</v>
      </c>
      <c r="T890" s="37">
        <v>0</v>
      </c>
      <c r="U890" s="40">
        <f t="shared" si="46"/>
        <v>0</v>
      </c>
      <c r="AB890" s="39">
        <v>8463</v>
      </c>
      <c r="AF890" s="39">
        <v>8409</v>
      </c>
      <c r="AG890" s="40">
        <f t="shared" si="48"/>
        <v>0.99361928394186461</v>
      </c>
      <c r="AI890" s="41">
        <v>32.46</v>
      </c>
      <c r="AL890" s="41">
        <f t="shared" si="47"/>
        <v>272.95614</v>
      </c>
    </row>
    <row r="891" spans="1:38">
      <c r="A891" s="37" t="s">
        <v>66</v>
      </c>
      <c r="B891" s="38">
        <v>43088</v>
      </c>
      <c r="C891" s="38">
        <v>43009</v>
      </c>
      <c r="D891" s="38">
        <v>43100</v>
      </c>
      <c r="E891" s="37" t="s">
        <v>67</v>
      </c>
      <c r="F891" s="37" t="s">
        <v>152</v>
      </c>
      <c r="H891" s="37" t="s">
        <v>129</v>
      </c>
      <c r="L891" s="37" t="s">
        <v>78</v>
      </c>
      <c r="Q891" s="39">
        <v>6679</v>
      </c>
      <c r="T891" s="37">
        <v>1</v>
      </c>
      <c r="U891" s="40">
        <f t="shared" si="46"/>
        <v>1.5110305228165609E-4</v>
      </c>
      <c r="AB891" s="39">
        <v>6679</v>
      </c>
      <c r="AF891" s="39">
        <v>6618</v>
      </c>
      <c r="AG891" s="40">
        <f t="shared" si="48"/>
        <v>0.99086689624195234</v>
      </c>
      <c r="AI891" s="41">
        <v>32.46</v>
      </c>
      <c r="AL891" s="41">
        <f t="shared" si="47"/>
        <v>214.82028</v>
      </c>
    </row>
    <row r="892" spans="1:38">
      <c r="A892" s="37" t="s">
        <v>66</v>
      </c>
      <c r="B892" s="38">
        <v>43089</v>
      </c>
      <c r="C892" s="38">
        <v>43009</v>
      </c>
      <c r="D892" s="38">
        <v>43100</v>
      </c>
      <c r="E892" s="37" t="s">
        <v>67</v>
      </c>
      <c r="F892" s="37" t="s">
        <v>152</v>
      </c>
      <c r="H892" s="37" t="s">
        <v>129</v>
      </c>
      <c r="L892" s="37" t="s">
        <v>78</v>
      </c>
      <c r="Q892" s="39">
        <v>11254</v>
      </c>
      <c r="T892" s="37">
        <v>8</v>
      </c>
      <c r="U892" s="40">
        <f t="shared" si="46"/>
        <v>7.2189135535101966E-4</v>
      </c>
      <c r="AB892" s="39">
        <v>11254</v>
      </c>
      <c r="AF892" s="39">
        <v>11082</v>
      </c>
      <c r="AG892" s="40">
        <f t="shared" si="48"/>
        <v>0.98471654522836327</v>
      </c>
      <c r="AI892" s="41">
        <v>32.46</v>
      </c>
      <c r="AL892" s="41">
        <f t="shared" si="47"/>
        <v>359.72172</v>
      </c>
    </row>
    <row r="893" spans="1:38">
      <c r="A893" s="37" t="s">
        <v>66</v>
      </c>
      <c r="B893" s="38">
        <v>43090</v>
      </c>
      <c r="C893" s="38">
        <v>43009</v>
      </c>
      <c r="D893" s="38">
        <v>43100</v>
      </c>
      <c r="E893" s="37" t="s">
        <v>67</v>
      </c>
      <c r="F893" s="37" t="s">
        <v>152</v>
      </c>
      <c r="H893" s="37" t="s">
        <v>129</v>
      </c>
      <c r="L893" s="37" t="s">
        <v>78</v>
      </c>
      <c r="Q893" s="39">
        <v>16376</v>
      </c>
      <c r="T893" s="37">
        <v>6</v>
      </c>
      <c r="U893" s="40">
        <f t="shared" si="46"/>
        <v>3.7018756169792695E-4</v>
      </c>
      <c r="AB893" s="39">
        <v>16376</v>
      </c>
      <c r="AF893" s="39">
        <v>16208</v>
      </c>
      <c r="AG893" s="40">
        <f t="shared" si="48"/>
        <v>0.98974108451392284</v>
      </c>
      <c r="AI893" s="41">
        <v>32.46</v>
      </c>
      <c r="AL893" s="41">
        <f t="shared" si="47"/>
        <v>526.11168000000009</v>
      </c>
    </row>
    <row r="894" spans="1:38">
      <c r="A894" s="37" t="s">
        <v>66</v>
      </c>
      <c r="B894" s="38">
        <v>43091</v>
      </c>
      <c r="C894" s="38">
        <v>43009</v>
      </c>
      <c r="D894" s="38">
        <v>43100</v>
      </c>
      <c r="E894" s="37" t="s">
        <v>67</v>
      </c>
      <c r="F894" s="37" t="s">
        <v>152</v>
      </c>
      <c r="H894" s="37" t="s">
        <v>129</v>
      </c>
      <c r="L894" s="37" t="s">
        <v>78</v>
      </c>
      <c r="Q894" s="39">
        <v>3455</v>
      </c>
      <c r="T894" s="37">
        <v>3</v>
      </c>
      <c r="U894" s="40">
        <f t="shared" si="46"/>
        <v>8.7489063867016625E-4</v>
      </c>
      <c r="AB894" s="39">
        <v>3455</v>
      </c>
      <c r="AF894" s="39">
        <v>3429</v>
      </c>
      <c r="AG894" s="40">
        <f t="shared" si="48"/>
        <v>0.9924746743849493</v>
      </c>
      <c r="AI894" s="41">
        <v>32.46</v>
      </c>
      <c r="AL894" s="41">
        <f t="shared" si="47"/>
        <v>111.30534</v>
      </c>
    </row>
    <row r="895" spans="1:38">
      <c r="A895" s="37" t="s">
        <v>66</v>
      </c>
      <c r="B895" s="38">
        <v>43092</v>
      </c>
      <c r="C895" s="38">
        <v>43009</v>
      </c>
      <c r="D895" s="38">
        <v>43100</v>
      </c>
      <c r="E895" s="37" t="s">
        <v>67</v>
      </c>
      <c r="F895" s="37" t="s">
        <v>152</v>
      </c>
      <c r="H895" s="37" t="s">
        <v>129</v>
      </c>
      <c r="L895" s="37" t="s">
        <v>78</v>
      </c>
      <c r="Q895" s="39">
        <v>7432</v>
      </c>
      <c r="T895" s="37">
        <v>1</v>
      </c>
      <c r="U895" s="40">
        <f t="shared" si="46"/>
        <v>1.356300013563E-4</v>
      </c>
      <c r="AB895" s="39">
        <v>7432</v>
      </c>
      <c r="AF895" s="39">
        <v>7373</v>
      </c>
      <c r="AG895" s="40">
        <f t="shared" si="48"/>
        <v>0.99206135629709369</v>
      </c>
      <c r="AI895" s="41">
        <v>32.46</v>
      </c>
      <c r="AL895" s="41">
        <f t="shared" si="47"/>
        <v>239.32758000000001</v>
      </c>
    </row>
    <row r="896" spans="1:38">
      <c r="A896" s="37" t="s">
        <v>66</v>
      </c>
      <c r="B896" s="38">
        <v>43093</v>
      </c>
      <c r="C896" s="38">
        <v>43009</v>
      </c>
      <c r="D896" s="38">
        <v>43100</v>
      </c>
      <c r="E896" s="37" t="s">
        <v>67</v>
      </c>
      <c r="F896" s="37" t="s">
        <v>152</v>
      </c>
      <c r="H896" s="37" t="s">
        <v>129</v>
      </c>
      <c r="L896" s="37" t="s">
        <v>78</v>
      </c>
      <c r="Q896" s="39">
        <v>9157</v>
      </c>
      <c r="T896" s="37">
        <v>5</v>
      </c>
      <c r="U896" s="40">
        <f t="shared" si="46"/>
        <v>5.5230310394344421E-4</v>
      </c>
      <c r="AB896" s="39">
        <v>9157</v>
      </c>
      <c r="AF896" s="39">
        <v>9053</v>
      </c>
      <c r="AG896" s="40">
        <f t="shared" si="48"/>
        <v>0.98864256852681009</v>
      </c>
      <c r="AI896" s="41">
        <v>32.46</v>
      </c>
      <c r="AL896" s="41">
        <f t="shared" si="47"/>
        <v>293.86038000000002</v>
      </c>
    </row>
    <row r="897" spans="1:38">
      <c r="A897" s="37" t="s">
        <v>66</v>
      </c>
      <c r="B897" s="38">
        <v>43087</v>
      </c>
      <c r="C897" s="38">
        <v>43009</v>
      </c>
      <c r="D897" s="38">
        <v>43100</v>
      </c>
      <c r="E897" s="37" t="s">
        <v>67</v>
      </c>
      <c r="F897" s="37" t="s">
        <v>152</v>
      </c>
      <c r="H897" s="37" t="s">
        <v>130</v>
      </c>
      <c r="L897" s="37" t="s">
        <v>79</v>
      </c>
      <c r="Q897" s="39">
        <v>7731</v>
      </c>
      <c r="T897" s="37">
        <v>2</v>
      </c>
      <c r="U897" s="40">
        <f t="shared" si="46"/>
        <v>2.6109660574412532E-4</v>
      </c>
      <c r="AB897" s="39">
        <v>7731</v>
      </c>
      <c r="AF897" s="39">
        <v>7660</v>
      </c>
      <c r="AG897" s="40">
        <f t="shared" si="48"/>
        <v>0.99081619454145642</v>
      </c>
      <c r="AI897" s="41">
        <v>32.46</v>
      </c>
      <c r="AL897" s="41">
        <f t="shared" si="47"/>
        <v>248.64359999999999</v>
      </c>
    </row>
    <row r="898" spans="1:38">
      <c r="A898" s="37" t="s">
        <v>66</v>
      </c>
      <c r="B898" s="38">
        <v>43088</v>
      </c>
      <c r="C898" s="38">
        <v>43009</v>
      </c>
      <c r="D898" s="38">
        <v>43100</v>
      </c>
      <c r="E898" s="37" t="s">
        <v>67</v>
      </c>
      <c r="F898" s="37" t="s">
        <v>152</v>
      </c>
      <c r="H898" s="37" t="s">
        <v>130</v>
      </c>
      <c r="L898" s="37" t="s">
        <v>79</v>
      </c>
      <c r="Q898" s="39">
        <v>6268</v>
      </c>
      <c r="T898" s="37">
        <v>3</v>
      </c>
      <c r="U898" s="40">
        <f t="shared" si="46"/>
        <v>4.8309178743961351E-4</v>
      </c>
      <c r="AB898" s="39">
        <v>6268</v>
      </c>
      <c r="AF898" s="39">
        <v>6210</v>
      </c>
      <c r="AG898" s="40">
        <f t="shared" si="48"/>
        <v>0.99074664964901082</v>
      </c>
      <c r="AI898" s="41">
        <v>32.46</v>
      </c>
      <c r="AL898" s="41">
        <f t="shared" si="47"/>
        <v>201.57660000000001</v>
      </c>
    </row>
    <row r="899" spans="1:38">
      <c r="A899" s="37" t="s">
        <v>66</v>
      </c>
      <c r="B899" s="38">
        <v>43089</v>
      </c>
      <c r="C899" s="38">
        <v>43009</v>
      </c>
      <c r="D899" s="38">
        <v>43100</v>
      </c>
      <c r="E899" s="37" t="s">
        <v>67</v>
      </c>
      <c r="F899" s="37" t="s">
        <v>152</v>
      </c>
      <c r="H899" s="37" t="s">
        <v>130</v>
      </c>
      <c r="L899" s="37" t="s">
        <v>79</v>
      </c>
      <c r="Q899" s="39">
        <v>10067</v>
      </c>
      <c r="T899" s="37">
        <v>4</v>
      </c>
      <c r="U899" s="40">
        <f t="shared" si="46"/>
        <v>4.0440804772014964E-4</v>
      </c>
      <c r="AB899" s="39">
        <v>10067</v>
      </c>
      <c r="AF899" s="39">
        <v>9891</v>
      </c>
      <c r="AG899" s="40">
        <f t="shared" si="48"/>
        <v>0.98251713519419892</v>
      </c>
      <c r="AI899" s="41">
        <v>32.46</v>
      </c>
      <c r="AL899" s="41">
        <f t="shared" si="47"/>
        <v>321.06185999999997</v>
      </c>
    </row>
    <row r="900" spans="1:38">
      <c r="A900" s="37" t="s">
        <v>66</v>
      </c>
      <c r="B900" s="38">
        <v>43090</v>
      </c>
      <c r="C900" s="38">
        <v>43009</v>
      </c>
      <c r="D900" s="38">
        <v>43100</v>
      </c>
      <c r="E900" s="37" t="s">
        <v>67</v>
      </c>
      <c r="F900" s="37" t="s">
        <v>152</v>
      </c>
      <c r="H900" s="37" t="s">
        <v>130</v>
      </c>
      <c r="L900" s="37" t="s">
        <v>79</v>
      </c>
      <c r="Q900" s="39">
        <v>14843</v>
      </c>
      <c r="T900" s="37">
        <v>3</v>
      </c>
      <c r="U900" s="40">
        <f t="shared" si="46"/>
        <v>2.0422055820285909E-4</v>
      </c>
      <c r="AB900" s="39">
        <v>14843</v>
      </c>
      <c r="AF900" s="39">
        <v>14690</v>
      </c>
      <c r="AG900" s="40">
        <f t="shared" si="48"/>
        <v>0.98969211075928043</v>
      </c>
      <c r="AI900" s="41">
        <v>32.46</v>
      </c>
      <c r="AL900" s="41">
        <f t="shared" si="47"/>
        <v>476.8374</v>
      </c>
    </row>
    <row r="901" spans="1:38">
      <c r="A901" s="37" t="s">
        <v>66</v>
      </c>
      <c r="B901" s="38">
        <v>43091</v>
      </c>
      <c r="C901" s="38">
        <v>43009</v>
      </c>
      <c r="D901" s="38">
        <v>43100</v>
      </c>
      <c r="E901" s="37" t="s">
        <v>67</v>
      </c>
      <c r="F901" s="37" t="s">
        <v>152</v>
      </c>
      <c r="H901" s="37" t="s">
        <v>130</v>
      </c>
      <c r="L901" s="37" t="s">
        <v>79</v>
      </c>
      <c r="Q901" s="39">
        <v>3100</v>
      </c>
      <c r="T901" s="37">
        <v>0</v>
      </c>
      <c r="U901" s="40">
        <f t="shared" si="46"/>
        <v>0</v>
      </c>
      <c r="AB901" s="39">
        <v>3100</v>
      </c>
      <c r="AF901" s="39">
        <v>3061</v>
      </c>
      <c r="AG901" s="40">
        <f t="shared" si="48"/>
        <v>0.98741935483870968</v>
      </c>
      <c r="AI901" s="41">
        <v>32.46</v>
      </c>
      <c r="AL901" s="41">
        <f t="shared" si="47"/>
        <v>99.360060000000004</v>
      </c>
    </row>
    <row r="902" spans="1:38">
      <c r="A902" s="37" t="s">
        <v>66</v>
      </c>
      <c r="B902" s="38">
        <v>43092</v>
      </c>
      <c r="C902" s="38">
        <v>43009</v>
      </c>
      <c r="D902" s="38">
        <v>43100</v>
      </c>
      <c r="E902" s="37" t="s">
        <v>67</v>
      </c>
      <c r="F902" s="37" t="s">
        <v>152</v>
      </c>
      <c r="H902" s="37" t="s">
        <v>130</v>
      </c>
      <c r="L902" s="37" t="s">
        <v>79</v>
      </c>
      <c r="Q902" s="39">
        <v>6588</v>
      </c>
      <c r="T902" s="37">
        <v>2</v>
      </c>
      <c r="U902" s="40">
        <f t="shared" si="46"/>
        <v>3.0562347188264059E-4</v>
      </c>
      <c r="AB902" s="39">
        <v>6588</v>
      </c>
      <c r="AF902" s="39">
        <v>6544</v>
      </c>
      <c r="AG902" s="40">
        <f t="shared" si="48"/>
        <v>0.99332119004250152</v>
      </c>
      <c r="AI902" s="41">
        <v>32.46</v>
      </c>
      <c r="AL902" s="41">
        <f t="shared" si="47"/>
        <v>212.41824000000003</v>
      </c>
    </row>
    <row r="903" spans="1:38">
      <c r="A903" s="37" t="s">
        <v>66</v>
      </c>
      <c r="B903" s="38">
        <v>43093</v>
      </c>
      <c r="C903" s="38">
        <v>43009</v>
      </c>
      <c r="D903" s="38">
        <v>43100</v>
      </c>
      <c r="E903" s="37" t="s">
        <v>67</v>
      </c>
      <c r="F903" s="37" t="s">
        <v>152</v>
      </c>
      <c r="H903" s="37" t="s">
        <v>130</v>
      </c>
      <c r="L903" s="37" t="s">
        <v>79</v>
      </c>
      <c r="Q903" s="39">
        <v>8110</v>
      </c>
      <c r="T903" s="37">
        <v>2</v>
      </c>
      <c r="U903" s="40">
        <f t="shared" si="46"/>
        <v>2.489110143123833E-4</v>
      </c>
      <c r="AB903" s="39">
        <v>8110</v>
      </c>
      <c r="AF903" s="39">
        <v>8035</v>
      </c>
      <c r="AG903" s="40">
        <f t="shared" si="48"/>
        <v>0.99075215782983972</v>
      </c>
      <c r="AI903" s="41">
        <v>32.46</v>
      </c>
      <c r="AL903" s="41">
        <f t="shared" si="47"/>
        <v>260.81610000000001</v>
      </c>
    </row>
    <row r="904" spans="1:38">
      <c r="A904" s="37" t="s">
        <v>66</v>
      </c>
      <c r="B904" s="38">
        <v>43087</v>
      </c>
      <c r="C904" s="38">
        <v>43009</v>
      </c>
      <c r="D904" s="38">
        <v>43100</v>
      </c>
      <c r="E904" s="37" t="s">
        <v>67</v>
      </c>
      <c r="F904" s="37" t="s">
        <v>152</v>
      </c>
      <c r="H904" s="37" t="s">
        <v>128</v>
      </c>
      <c r="L904" s="37" t="s">
        <v>80</v>
      </c>
      <c r="Q904" s="39">
        <v>2549</v>
      </c>
      <c r="T904" s="37">
        <v>0</v>
      </c>
      <c r="U904" s="40">
        <f t="shared" si="46"/>
        <v>0</v>
      </c>
      <c r="AB904" s="39">
        <v>2549</v>
      </c>
      <c r="AF904" s="39">
        <v>2528</v>
      </c>
      <c r="AG904" s="40">
        <f t="shared" si="48"/>
        <v>0.99176147508826995</v>
      </c>
      <c r="AI904" s="41">
        <v>35.71</v>
      </c>
      <c r="AL904" s="41">
        <f t="shared" si="47"/>
        <v>90.27488000000001</v>
      </c>
    </row>
    <row r="905" spans="1:38">
      <c r="A905" s="37" t="s">
        <v>66</v>
      </c>
      <c r="B905" s="38">
        <v>43088</v>
      </c>
      <c r="C905" s="38">
        <v>43009</v>
      </c>
      <c r="D905" s="38">
        <v>43100</v>
      </c>
      <c r="E905" s="37" t="s">
        <v>67</v>
      </c>
      <c r="F905" s="37" t="s">
        <v>152</v>
      </c>
      <c r="H905" s="37" t="s">
        <v>128</v>
      </c>
      <c r="L905" s="37" t="s">
        <v>80</v>
      </c>
      <c r="Q905" s="39">
        <v>1869</v>
      </c>
      <c r="T905" s="37">
        <v>0</v>
      </c>
      <c r="U905" s="40">
        <f t="shared" si="46"/>
        <v>0</v>
      </c>
      <c r="AB905" s="39">
        <v>1869</v>
      </c>
      <c r="AF905" s="39">
        <v>1859</v>
      </c>
      <c r="AG905" s="40">
        <f t="shared" si="48"/>
        <v>0.99464954521134297</v>
      </c>
      <c r="AI905" s="41">
        <v>35.71</v>
      </c>
      <c r="AL905" s="41">
        <f t="shared" si="47"/>
        <v>66.384889999999999</v>
      </c>
    </row>
    <row r="906" spans="1:38">
      <c r="A906" s="37" t="s">
        <v>66</v>
      </c>
      <c r="B906" s="38">
        <v>43089</v>
      </c>
      <c r="C906" s="38">
        <v>43009</v>
      </c>
      <c r="D906" s="38">
        <v>43100</v>
      </c>
      <c r="E906" s="37" t="s">
        <v>67</v>
      </c>
      <c r="F906" s="37" t="s">
        <v>152</v>
      </c>
      <c r="H906" s="37" t="s">
        <v>128</v>
      </c>
      <c r="L906" s="37" t="s">
        <v>80</v>
      </c>
      <c r="Q906" s="39">
        <v>3549</v>
      </c>
      <c r="T906" s="37">
        <v>0</v>
      </c>
      <c r="U906" s="40">
        <f t="shared" si="46"/>
        <v>0</v>
      </c>
      <c r="AB906" s="39">
        <v>3549</v>
      </c>
      <c r="AF906" s="39">
        <v>3501</v>
      </c>
      <c r="AG906" s="40">
        <f t="shared" si="48"/>
        <v>0.98647506339814028</v>
      </c>
      <c r="AI906" s="41">
        <v>35.71</v>
      </c>
      <c r="AL906" s="41">
        <f t="shared" si="47"/>
        <v>125.02071000000001</v>
      </c>
    </row>
    <row r="907" spans="1:38">
      <c r="A907" s="37" t="s">
        <v>66</v>
      </c>
      <c r="B907" s="38">
        <v>43090</v>
      </c>
      <c r="C907" s="38">
        <v>43009</v>
      </c>
      <c r="D907" s="38">
        <v>43100</v>
      </c>
      <c r="E907" s="37" t="s">
        <v>67</v>
      </c>
      <c r="F907" s="37" t="s">
        <v>152</v>
      </c>
      <c r="H907" s="37" t="s">
        <v>128</v>
      </c>
      <c r="L907" s="37" t="s">
        <v>80</v>
      </c>
      <c r="Q907" s="39">
        <v>2477</v>
      </c>
      <c r="T907" s="37">
        <v>0</v>
      </c>
      <c r="U907" s="40">
        <f t="shared" si="46"/>
        <v>0</v>
      </c>
      <c r="AB907" s="39">
        <v>2477</v>
      </c>
      <c r="AF907" s="39">
        <v>2459</v>
      </c>
      <c r="AG907" s="40">
        <f t="shared" si="48"/>
        <v>0.99273314493338716</v>
      </c>
      <c r="AI907" s="41">
        <v>35.71</v>
      </c>
      <c r="AL907" s="41">
        <f t="shared" si="47"/>
        <v>87.810890000000001</v>
      </c>
    </row>
    <row r="908" spans="1:38">
      <c r="A908" s="37" t="s">
        <v>66</v>
      </c>
      <c r="B908" s="38">
        <v>43091</v>
      </c>
      <c r="C908" s="38">
        <v>43009</v>
      </c>
      <c r="D908" s="38">
        <v>43100</v>
      </c>
      <c r="E908" s="37" t="s">
        <v>67</v>
      </c>
      <c r="F908" s="37" t="s">
        <v>152</v>
      </c>
      <c r="H908" s="37" t="s">
        <v>128</v>
      </c>
      <c r="L908" s="37" t="s">
        <v>80</v>
      </c>
      <c r="Q908" s="39">
        <v>2520</v>
      </c>
      <c r="T908" s="37">
        <v>0</v>
      </c>
      <c r="U908" s="40">
        <f t="shared" si="46"/>
        <v>0</v>
      </c>
      <c r="AB908" s="39">
        <v>2520</v>
      </c>
      <c r="AF908" s="39">
        <v>2485</v>
      </c>
      <c r="AG908" s="40">
        <f t="shared" si="48"/>
        <v>0.98611111111111116</v>
      </c>
      <c r="AI908" s="41">
        <v>35.71</v>
      </c>
      <c r="AL908" s="41">
        <f t="shared" si="47"/>
        <v>88.739350000000002</v>
      </c>
    </row>
    <row r="909" spans="1:38">
      <c r="A909" s="37" t="s">
        <v>66</v>
      </c>
      <c r="B909" s="38">
        <v>43092</v>
      </c>
      <c r="C909" s="38">
        <v>43009</v>
      </c>
      <c r="D909" s="38">
        <v>43100</v>
      </c>
      <c r="E909" s="37" t="s">
        <v>67</v>
      </c>
      <c r="F909" s="37" t="s">
        <v>152</v>
      </c>
      <c r="H909" s="37" t="s">
        <v>128</v>
      </c>
      <c r="L909" s="37" t="s">
        <v>80</v>
      </c>
      <c r="Q909" s="39">
        <v>2487</v>
      </c>
      <c r="T909" s="37">
        <v>0</v>
      </c>
      <c r="U909" s="40">
        <f t="shared" si="46"/>
        <v>0</v>
      </c>
      <c r="AB909" s="39">
        <v>2487</v>
      </c>
      <c r="AF909" s="39">
        <v>2472</v>
      </c>
      <c r="AG909" s="40">
        <f t="shared" si="48"/>
        <v>0.99396863691194215</v>
      </c>
      <c r="AI909" s="41">
        <v>35.71</v>
      </c>
      <c r="AL909" s="41">
        <f t="shared" si="47"/>
        <v>88.275120000000001</v>
      </c>
    </row>
    <row r="910" spans="1:38">
      <c r="A910" s="37" t="s">
        <v>66</v>
      </c>
      <c r="B910" s="38">
        <v>43093</v>
      </c>
      <c r="C910" s="38">
        <v>43009</v>
      </c>
      <c r="D910" s="38">
        <v>43100</v>
      </c>
      <c r="E910" s="37" t="s">
        <v>67</v>
      </c>
      <c r="F910" s="37" t="s">
        <v>152</v>
      </c>
      <c r="H910" s="37" t="s">
        <v>128</v>
      </c>
      <c r="L910" s="37" t="s">
        <v>80</v>
      </c>
      <c r="Q910" s="39">
        <v>2538</v>
      </c>
      <c r="T910" s="37">
        <v>2</v>
      </c>
      <c r="U910" s="40">
        <f t="shared" si="46"/>
        <v>7.9744816586921851E-4</v>
      </c>
      <c r="AB910" s="39">
        <v>2538</v>
      </c>
      <c r="AF910" s="39">
        <v>2508</v>
      </c>
      <c r="AG910" s="40">
        <f t="shared" si="48"/>
        <v>0.98817966903073284</v>
      </c>
      <c r="AI910" s="41">
        <v>35.71</v>
      </c>
      <c r="AL910" s="41">
        <f t="shared" si="47"/>
        <v>89.560680000000005</v>
      </c>
    </row>
    <row r="911" spans="1:38">
      <c r="A911" s="37" t="s">
        <v>66</v>
      </c>
      <c r="B911" s="38">
        <v>43087</v>
      </c>
      <c r="C911" s="38">
        <v>43009</v>
      </c>
      <c r="D911" s="38">
        <v>43100</v>
      </c>
      <c r="E911" s="37" t="s">
        <v>67</v>
      </c>
      <c r="F911" s="37" t="s">
        <v>152</v>
      </c>
      <c r="H911" s="37" t="s">
        <v>129</v>
      </c>
      <c r="L911" s="37" t="s">
        <v>81</v>
      </c>
      <c r="Q911" s="39">
        <v>2481</v>
      </c>
      <c r="T911" s="37">
        <v>0</v>
      </c>
      <c r="U911" s="40">
        <f t="shared" si="46"/>
        <v>0</v>
      </c>
      <c r="AB911" s="39">
        <v>2481</v>
      </c>
      <c r="AF911" s="39">
        <v>2470</v>
      </c>
      <c r="AG911" s="40">
        <f t="shared" si="48"/>
        <v>0.99556630390971379</v>
      </c>
      <c r="AI911" s="41">
        <v>35.71</v>
      </c>
      <c r="AL911" s="41">
        <f t="shared" si="47"/>
        <v>88.203699999999998</v>
      </c>
    </row>
    <row r="912" spans="1:38">
      <c r="A912" s="37" t="s">
        <v>66</v>
      </c>
      <c r="B912" s="38">
        <v>43088</v>
      </c>
      <c r="C912" s="38">
        <v>43009</v>
      </c>
      <c r="D912" s="38">
        <v>43100</v>
      </c>
      <c r="E912" s="37" t="s">
        <v>67</v>
      </c>
      <c r="F912" s="37" t="s">
        <v>152</v>
      </c>
      <c r="H912" s="37" t="s">
        <v>129</v>
      </c>
      <c r="L912" s="37" t="s">
        <v>81</v>
      </c>
      <c r="Q912" s="39">
        <v>1816</v>
      </c>
      <c r="T912" s="37">
        <v>0</v>
      </c>
      <c r="U912" s="40">
        <f t="shared" si="46"/>
        <v>0</v>
      </c>
      <c r="AB912" s="39">
        <v>1816</v>
      </c>
      <c r="AF912" s="39">
        <v>1809</v>
      </c>
      <c r="AG912" s="40">
        <f t="shared" si="48"/>
        <v>0.99614537444933926</v>
      </c>
      <c r="AI912" s="41">
        <v>35.71</v>
      </c>
      <c r="AL912" s="41">
        <f t="shared" si="47"/>
        <v>64.59939</v>
      </c>
    </row>
    <row r="913" spans="1:38">
      <c r="A913" s="37" t="s">
        <v>66</v>
      </c>
      <c r="B913" s="38">
        <v>43089</v>
      </c>
      <c r="C913" s="38">
        <v>43009</v>
      </c>
      <c r="D913" s="38">
        <v>43100</v>
      </c>
      <c r="E913" s="37" t="s">
        <v>67</v>
      </c>
      <c r="F913" s="37" t="s">
        <v>152</v>
      </c>
      <c r="H913" s="37" t="s">
        <v>129</v>
      </c>
      <c r="L913" s="37" t="s">
        <v>81</v>
      </c>
      <c r="Q913" s="39">
        <v>3376</v>
      </c>
      <c r="T913" s="37">
        <v>1</v>
      </c>
      <c r="U913" s="40">
        <f t="shared" si="46"/>
        <v>2.981514609421586E-4</v>
      </c>
      <c r="AB913" s="39">
        <v>3376</v>
      </c>
      <c r="AF913" s="39">
        <v>3354</v>
      </c>
      <c r="AG913" s="40">
        <f t="shared" si="48"/>
        <v>0.99348341232227488</v>
      </c>
      <c r="AI913" s="41">
        <v>35.71</v>
      </c>
      <c r="AL913" s="41">
        <f t="shared" si="47"/>
        <v>119.77134</v>
      </c>
    </row>
    <row r="914" spans="1:38">
      <c r="A914" s="37" t="s">
        <v>66</v>
      </c>
      <c r="B914" s="38">
        <v>43090</v>
      </c>
      <c r="C914" s="38">
        <v>43009</v>
      </c>
      <c r="D914" s="38">
        <v>43100</v>
      </c>
      <c r="E914" s="37" t="s">
        <v>67</v>
      </c>
      <c r="F914" s="37" t="s">
        <v>152</v>
      </c>
      <c r="H914" s="37" t="s">
        <v>129</v>
      </c>
      <c r="L914" s="37" t="s">
        <v>81</v>
      </c>
      <c r="Q914" s="39">
        <v>2424</v>
      </c>
      <c r="T914" s="37">
        <v>1</v>
      </c>
      <c r="U914" s="40">
        <f t="shared" si="46"/>
        <v>4.1476565740356696E-4</v>
      </c>
      <c r="AB914" s="39">
        <v>2424</v>
      </c>
      <c r="AF914" s="39">
        <v>2411</v>
      </c>
      <c r="AG914" s="40">
        <f t="shared" si="48"/>
        <v>0.99463696369636967</v>
      </c>
      <c r="AI914" s="41">
        <v>35.71</v>
      </c>
      <c r="AL914" s="41">
        <f t="shared" si="47"/>
        <v>86.096809999999991</v>
      </c>
    </row>
    <row r="915" spans="1:38">
      <c r="A915" s="37" t="s">
        <v>66</v>
      </c>
      <c r="B915" s="38">
        <v>43091</v>
      </c>
      <c r="C915" s="38">
        <v>43009</v>
      </c>
      <c r="D915" s="38">
        <v>43100</v>
      </c>
      <c r="E915" s="37" t="s">
        <v>67</v>
      </c>
      <c r="F915" s="37" t="s">
        <v>152</v>
      </c>
      <c r="H915" s="37" t="s">
        <v>129</v>
      </c>
      <c r="L915" s="37" t="s">
        <v>81</v>
      </c>
      <c r="Q915" s="39">
        <v>2454</v>
      </c>
      <c r="T915" s="37">
        <v>0</v>
      </c>
      <c r="U915" s="40">
        <f t="shared" si="46"/>
        <v>0</v>
      </c>
      <c r="AB915" s="39">
        <v>2454</v>
      </c>
      <c r="AF915" s="39">
        <v>2441</v>
      </c>
      <c r="AG915" s="40">
        <f t="shared" si="48"/>
        <v>0.99470252648736757</v>
      </c>
      <c r="AI915" s="41">
        <v>35.71</v>
      </c>
      <c r="AL915" s="41">
        <f t="shared" si="47"/>
        <v>87.168109999999999</v>
      </c>
    </row>
    <row r="916" spans="1:38">
      <c r="A916" s="37" t="s">
        <v>66</v>
      </c>
      <c r="B916" s="38">
        <v>43092</v>
      </c>
      <c r="C916" s="38">
        <v>43009</v>
      </c>
      <c r="D916" s="38">
        <v>43100</v>
      </c>
      <c r="E916" s="37" t="s">
        <v>67</v>
      </c>
      <c r="F916" s="37" t="s">
        <v>152</v>
      </c>
      <c r="H916" s="37" t="s">
        <v>129</v>
      </c>
      <c r="L916" s="37" t="s">
        <v>81</v>
      </c>
      <c r="Q916" s="39">
        <v>2397</v>
      </c>
      <c r="T916" s="37">
        <v>1</v>
      </c>
      <c r="U916" s="40">
        <f t="shared" si="46"/>
        <v>4.1963911036508602E-4</v>
      </c>
      <c r="AB916" s="39">
        <v>2397</v>
      </c>
      <c r="AF916" s="39">
        <v>2383</v>
      </c>
      <c r="AG916" s="40">
        <f t="shared" si="48"/>
        <v>0.99415936587400922</v>
      </c>
      <c r="AI916" s="41">
        <v>35.71</v>
      </c>
      <c r="AL916" s="41">
        <f t="shared" si="47"/>
        <v>85.096930000000015</v>
      </c>
    </row>
    <row r="917" spans="1:38">
      <c r="A917" s="37" t="s">
        <v>66</v>
      </c>
      <c r="B917" s="38">
        <v>43093</v>
      </c>
      <c r="C917" s="38">
        <v>43009</v>
      </c>
      <c r="D917" s="38">
        <v>43100</v>
      </c>
      <c r="E917" s="37" t="s">
        <v>67</v>
      </c>
      <c r="F917" s="37" t="s">
        <v>152</v>
      </c>
      <c r="H917" s="37" t="s">
        <v>129</v>
      </c>
      <c r="L917" s="37" t="s">
        <v>81</v>
      </c>
      <c r="Q917" s="39">
        <v>2437</v>
      </c>
      <c r="T917" s="37">
        <v>0</v>
      </c>
      <c r="U917" s="40">
        <f t="shared" si="46"/>
        <v>0</v>
      </c>
      <c r="AB917" s="39">
        <v>2437</v>
      </c>
      <c r="AF917" s="39">
        <v>2428</v>
      </c>
      <c r="AG917" s="40">
        <f t="shared" si="48"/>
        <v>0.99630693475584731</v>
      </c>
      <c r="AI917" s="41">
        <v>35.71</v>
      </c>
      <c r="AL917" s="41">
        <f t="shared" si="47"/>
        <v>86.703879999999998</v>
      </c>
    </row>
    <row r="918" spans="1:38">
      <c r="A918" s="37" t="s">
        <v>66</v>
      </c>
      <c r="B918" s="38">
        <v>43087</v>
      </c>
      <c r="C918" s="38">
        <v>43009</v>
      </c>
      <c r="D918" s="38">
        <v>43100</v>
      </c>
      <c r="E918" s="37" t="s">
        <v>67</v>
      </c>
      <c r="F918" s="37" t="s">
        <v>152</v>
      </c>
      <c r="H918" s="37" t="s">
        <v>130</v>
      </c>
      <c r="L918" s="37" t="s">
        <v>82</v>
      </c>
      <c r="Q918" s="39">
        <v>2394</v>
      </c>
      <c r="T918" s="37">
        <v>0</v>
      </c>
      <c r="U918" s="40">
        <f t="shared" si="46"/>
        <v>0</v>
      </c>
      <c r="AB918" s="39">
        <v>2394</v>
      </c>
      <c r="AF918" s="39">
        <v>2386</v>
      </c>
      <c r="AG918" s="40">
        <f t="shared" si="48"/>
        <v>0.99665831244778613</v>
      </c>
      <c r="AI918" s="41">
        <v>35.71</v>
      </c>
      <c r="AL918" s="41">
        <f t="shared" si="47"/>
        <v>85.204059999999998</v>
      </c>
    </row>
    <row r="919" spans="1:38">
      <c r="A919" s="37" t="s">
        <v>66</v>
      </c>
      <c r="B919" s="38">
        <v>43088</v>
      </c>
      <c r="C919" s="38">
        <v>43009</v>
      </c>
      <c r="D919" s="38">
        <v>43100</v>
      </c>
      <c r="E919" s="37" t="s">
        <v>67</v>
      </c>
      <c r="F919" s="37" t="s">
        <v>152</v>
      </c>
      <c r="H919" s="37" t="s">
        <v>130</v>
      </c>
      <c r="L919" s="37" t="s">
        <v>82</v>
      </c>
      <c r="Q919" s="39">
        <v>1751</v>
      </c>
      <c r="T919" s="37">
        <v>0</v>
      </c>
      <c r="U919" s="40">
        <f t="shared" si="46"/>
        <v>0</v>
      </c>
      <c r="AB919" s="39">
        <v>1751</v>
      </c>
      <c r="AF919" s="39">
        <v>1741</v>
      </c>
      <c r="AG919" s="40">
        <f t="shared" si="48"/>
        <v>0.99428897772701319</v>
      </c>
      <c r="AI919" s="41">
        <v>35.71</v>
      </c>
      <c r="AL919" s="41">
        <f t="shared" si="47"/>
        <v>62.171109999999999</v>
      </c>
    </row>
    <row r="920" spans="1:38">
      <c r="A920" s="37" t="s">
        <v>66</v>
      </c>
      <c r="B920" s="38">
        <v>43089</v>
      </c>
      <c r="C920" s="38">
        <v>43009</v>
      </c>
      <c r="D920" s="38">
        <v>43100</v>
      </c>
      <c r="E920" s="37" t="s">
        <v>67</v>
      </c>
      <c r="F920" s="37" t="s">
        <v>152</v>
      </c>
      <c r="H920" s="37" t="s">
        <v>130</v>
      </c>
      <c r="L920" s="37" t="s">
        <v>82</v>
      </c>
      <c r="Q920" s="39">
        <v>3145</v>
      </c>
      <c r="T920" s="37">
        <v>0</v>
      </c>
      <c r="U920" s="40">
        <f t="shared" si="46"/>
        <v>0</v>
      </c>
      <c r="AB920" s="39">
        <v>3145</v>
      </c>
      <c r="AF920" s="39">
        <v>3121</v>
      </c>
      <c r="AG920" s="40">
        <f t="shared" si="48"/>
        <v>0.99236883942766296</v>
      </c>
      <c r="AI920" s="41">
        <v>35.71</v>
      </c>
      <c r="AL920" s="41">
        <f t="shared" si="47"/>
        <v>111.45091000000001</v>
      </c>
    </row>
    <row r="921" spans="1:38">
      <c r="A921" s="37" t="s">
        <v>66</v>
      </c>
      <c r="B921" s="38">
        <v>43090</v>
      </c>
      <c r="C921" s="38">
        <v>43009</v>
      </c>
      <c r="D921" s="38">
        <v>43100</v>
      </c>
      <c r="E921" s="37" t="s">
        <v>67</v>
      </c>
      <c r="F921" s="37" t="s">
        <v>152</v>
      </c>
      <c r="H921" s="37" t="s">
        <v>130</v>
      </c>
      <c r="L921" s="37" t="s">
        <v>82</v>
      </c>
      <c r="Q921" s="39">
        <v>2269</v>
      </c>
      <c r="T921" s="37">
        <v>1</v>
      </c>
      <c r="U921" s="40">
        <f t="shared" si="46"/>
        <v>4.4326241134751772E-4</v>
      </c>
      <c r="AB921" s="39">
        <v>2269</v>
      </c>
      <c r="AF921" s="39">
        <v>2256</v>
      </c>
      <c r="AG921" s="40">
        <f t="shared" si="48"/>
        <v>0.99427060379021592</v>
      </c>
      <c r="AI921" s="41">
        <v>35.71</v>
      </c>
      <c r="AL921" s="41">
        <f t="shared" si="47"/>
        <v>80.561759999999992</v>
      </c>
    </row>
    <row r="922" spans="1:38">
      <c r="A922" s="37" t="s">
        <v>66</v>
      </c>
      <c r="B922" s="38">
        <v>43091</v>
      </c>
      <c r="C922" s="38">
        <v>43009</v>
      </c>
      <c r="D922" s="38">
        <v>43100</v>
      </c>
      <c r="E922" s="37" t="s">
        <v>67</v>
      </c>
      <c r="F922" s="37" t="s">
        <v>152</v>
      </c>
      <c r="H922" s="37" t="s">
        <v>130</v>
      </c>
      <c r="L922" s="37" t="s">
        <v>82</v>
      </c>
      <c r="Q922" s="39">
        <v>2280</v>
      </c>
      <c r="T922" s="37">
        <v>0</v>
      </c>
      <c r="U922" s="40">
        <f t="shared" si="46"/>
        <v>0</v>
      </c>
      <c r="AB922" s="39">
        <v>2280</v>
      </c>
      <c r="AF922" s="39">
        <v>2268</v>
      </c>
      <c r="AG922" s="40">
        <f t="shared" si="48"/>
        <v>0.99473684210526314</v>
      </c>
      <c r="AI922" s="41">
        <v>35.71</v>
      </c>
      <c r="AL922" s="41">
        <f t="shared" si="47"/>
        <v>80.990279999999998</v>
      </c>
    </row>
    <row r="923" spans="1:38">
      <c r="A923" s="37" t="s">
        <v>66</v>
      </c>
      <c r="B923" s="38">
        <v>43092</v>
      </c>
      <c r="C923" s="38">
        <v>43009</v>
      </c>
      <c r="D923" s="38">
        <v>43100</v>
      </c>
      <c r="E923" s="37" t="s">
        <v>67</v>
      </c>
      <c r="F923" s="37" t="s">
        <v>152</v>
      </c>
      <c r="H923" s="37" t="s">
        <v>130</v>
      </c>
      <c r="L923" s="37" t="s">
        <v>82</v>
      </c>
      <c r="Q923" s="39">
        <v>2261</v>
      </c>
      <c r="T923" s="37">
        <v>0</v>
      </c>
      <c r="U923" s="40">
        <f t="shared" si="46"/>
        <v>0</v>
      </c>
      <c r="AB923" s="39">
        <v>2261</v>
      </c>
      <c r="AF923" s="39">
        <v>2252</v>
      </c>
      <c r="AG923" s="40">
        <f t="shared" si="48"/>
        <v>0.99601946041574529</v>
      </c>
      <c r="AI923" s="41">
        <v>35.71</v>
      </c>
      <c r="AL923" s="41">
        <f t="shared" si="47"/>
        <v>80.41892</v>
      </c>
    </row>
    <row r="924" spans="1:38">
      <c r="A924" s="37" t="s">
        <v>66</v>
      </c>
      <c r="B924" s="38">
        <v>43093</v>
      </c>
      <c r="C924" s="38">
        <v>43009</v>
      </c>
      <c r="D924" s="38">
        <v>43100</v>
      </c>
      <c r="E924" s="37" t="s">
        <v>67</v>
      </c>
      <c r="F924" s="37" t="s">
        <v>152</v>
      </c>
      <c r="H924" s="37" t="s">
        <v>130</v>
      </c>
      <c r="L924" s="37" t="s">
        <v>82</v>
      </c>
      <c r="Q924" s="39">
        <v>2293</v>
      </c>
      <c r="T924" s="37">
        <v>2</v>
      </c>
      <c r="U924" s="40">
        <f t="shared" si="46"/>
        <v>8.7873462214411243E-4</v>
      </c>
      <c r="AB924" s="39">
        <v>2293</v>
      </c>
      <c r="AF924" s="39">
        <v>2276</v>
      </c>
      <c r="AG924" s="40">
        <f t="shared" si="48"/>
        <v>0.99258613170518972</v>
      </c>
      <c r="AI924" s="41">
        <v>35.71</v>
      </c>
      <c r="AL924" s="41">
        <f t="shared" si="47"/>
        <v>81.275960000000012</v>
      </c>
    </row>
    <row r="925" spans="1:38">
      <c r="A925" s="37" t="s">
        <v>66</v>
      </c>
      <c r="B925" s="38">
        <v>43087</v>
      </c>
      <c r="C925" s="38">
        <v>43009</v>
      </c>
      <c r="D925" s="38">
        <v>43100</v>
      </c>
      <c r="E925" s="37" t="s">
        <v>67</v>
      </c>
      <c r="F925" s="37" t="s">
        <v>152</v>
      </c>
      <c r="H925" s="37" t="s">
        <v>74</v>
      </c>
      <c r="L925" s="37" t="s">
        <v>83</v>
      </c>
      <c r="T925" s="37">
        <v>4</v>
      </c>
      <c r="U925" s="40">
        <f t="shared" si="46"/>
        <v>3.5285815102328866E-4</v>
      </c>
      <c r="AF925" s="39">
        <v>11336</v>
      </c>
      <c r="AI925" s="41">
        <v>6.17</v>
      </c>
      <c r="AL925" s="41">
        <f t="shared" si="47"/>
        <v>69.943119999999993</v>
      </c>
    </row>
    <row r="926" spans="1:38">
      <c r="A926" s="37" t="s">
        <v>66</v>
      </c>
      <c r="B926" s="38">
        <v>43088</v>
      </c>
      <c r="C926" s="38">
        <v>43009</v>
      </c>
      <c r="D926" s="38">
        <v>43100</v>
      </c>
      <c r="E926" s="37" t="s">
        <v>67</v>
      </c>
      <c r="F926" s="37" t="s">
        <v>152</v>
      </c>
      <c r="H926" s="37" t="s">
        <v>74</v>
      </c>
      <c r="L926" s="37" t="s">
        <v>83</v>
      </c>
      <c r="T926" s="37">
        <v>6</v>
      </c>
      <c r="U926" s="40">
        <f t="shared" si="46"/>
        <v>7.8575170246202204E-4</v>
      </c>
      <c r="AF926" s="39">
        <v>7636</v>
      </c>
      <c r="AI926" s="41">
        <v>6.17</v>
      </c>
      <c r="AL926" s="41">
        <f t="shared" si="47"/>
        <v>47.11412</v>
      </c>
    </row>
    <row r="927" spans="1:38">
      <c r="A927" s="37" t="s">
        <v>66</v>
      </c>
      <c r="B927" s="38">
        <v>43089</v>
      </c>
      <c r="C927" s="38">
        <v>43009</v>
      </c>
      <c r="D927" s="38">
        <v>43100</v>
      </c>
      <c r="E927" s="37" t="s">
        <v>67</v>
      </c>
      <c r="F927" s="37" t="s">
        <v>152</v>
      </c>
      <c r="H927" s="37" t="s">
        <v>74</v>
      </c>
      <c r="L927" s="37" t="s">
        <v>83</v>
      </c>
      <c r="T927" s="37">
        <v>13</v>
      </c>
      <c r="U927" s="40">
        <f t="shared" si="46"/>
        <v>8.8501599836612432E-4</v>
      </c>
      <c r="AF927" s="39">
        <v>14689</v>
      </c>
      <c r="AI927" s="41">
        <v>6.17</v>
      </c>
      <c r="AL927" s="41">
        <f t="shared" si="47"/>
        <v>90.631129999999999</v>
      </c>
    </row>
    <row r="928" spans="1:38">
      <c r="A928" s="37" t="s">
        <v>66</v>
      </c>
      <c r="B928" s="38">
        <v>43090</v>
      </c>
      <c r="C928" s="38">
        <v>43009</v>
      </c>
      <c r="D928" s="38">
        <v>43100</v>
      </c>
      <c r="E928" s="37" t="s">
        <v>67</v>
      </c>
      <c r="F928" s="37" t="s">
        <v>152</v>
      </c>
      <c r="H928" s="37" t="s">
        <v>74</v>
      </c>
      <c r="L928" s="37" t="s">
        <v>83</v>
      </c>
      <c r="T928" s="37">
        <v>12</v>
      </c>
      <c r="U928" s="40">
        <f t="shared" si="46"/>
        <v>1.0039320672634484E-3</v>
      </c>
      <c r="AF928" s="39">
        <v>11953</v>
      </c>
      <c r="AI928" s="41">
        <v>6.17</v>
      </c>
      <c r="AL928" s="41">
        <f t="shared" si="47"/>
        <v>73.750009999999989</v>
      </c>
    </row>
    <row r="929" spans="1:38">
      <c r="A929" s="37" t="s">
        <v>66</v>
      </c>
      <c r="B929" s="38">
        <v>43091</v>
      </c>
      <c r="C929" s="38">
        <v>43009</v>
      </c>
      <c r="D929" s="38">
        <v>43100</v>
      </c>
      <c r="E929" s="37" t="s">
        <v>67</v>
      </c>
      <c r="F929" s="37" t="s">
        <v>152</v>
      </c>
      <c r="H929" s="37" t="s">
        <v>74</v>
      </c>
      <c r="L929" s="37" t="s">
        <v>83</v>
      </c>
      <c r="T929" s="37">
        <v>4</v>
      </c>
      <c r="U929" s="40">
        <f t="shared" si="46"/>
        <v>4.0020010005002504E-4</v>
      </c>
      <c r="AF929" s="39">
        <v>9995</v>
      </c>
      <c r="AI929" s="41">
        <v>6.17</v>
      </c>
      <c r="AL929" s="41">
        <f t="shared" si="47"/>
        <v>61.669150000000002</v>
      </c>
    </row>
    <row r="930" spans="1:38">
      <c r="A930" s="37" t="s">
        <v>66</v>
      </c>
      <c r="B930" s="38">
        <v>43092</v>
      </c>
      <c r="C930" s="38">
        <v>43009</v>
      </c>
      <c r="D930" s="38">
        <v>43100</v>
      </c>
      <c r="E930" s="37" t="s">
        <v>67</v>
      </c>
      <c r="F930" s="37" t="s">
        <v>152</v>
      </c>
      <c r="H930" s="37" t="s">
        <v>74</v>
      </c>
      <c r="L930" s="37" t="s">
        <v>83</v>
      </c>
      <c r="T930" s="37">
        <v>4</v>
      </c>
      <c r="U930" s="40">
        <f t="shared" si="46"/>
        <v>3.5974458134724346E-4</v>
      </c>
      <c r="AF930" s="39">
        <v>11119</v>
      </c>
      <c r="AI930" s="41">
        <v>6.17</v>
      </c>
      <c r="AL930" s="41">
        <f t="shared" si="47"/>
        <v>68.604230000000001</v>
      </c>
    </row>
    <row r="931" spans="1:38">
      <c r="A931" s="37" t="s">
        <v>66</v>
      </c>
      <c r="B931" s="38">
        <v>43093</v>
      </c>
      <c r="C931" s="38">
        <v>43009</v>
      </c>
      <c r="D931" s="38">
        <v>43100</v>
      </c>
      <c r="E931" s="37" t="s">
        <v>67</v>
      </c>
      <c r="F931" s="37" t="s">
        <v>152</v>
      </c>
      <c r="H931" s="37" t="s">
        <v>74</v>
      </c>
      <c r="L931" s="37" t="s">
        <v>83</v>
      </c>
      <c r="T931" s="37">
        <v>6</v>
      </c>
      <c r="U931" s="40">
        <f t="shared" si="46"/>
        <v>5.4689636313918512E-4</v>
      </c>
      <c r="AF931" s="39">
        <v>10971</v>
      </c>
      <c r="AI931" s="41">
        <v>6.17</v>
      </c>
      <c r="AL931" s="41">
        <f t="shared" si="47"/>
        <v>67.691069999999996</v>
      </c>
    </row>
    <row r="932" spans="1:38">
      <c r="A932" s="37" t="s">
        <v>66</v>
      </c>
      <c r="B932" s="38">
        <v>43087</v>
      </c>
      <c r="C932" s="38">
        <v>43009</v>
      </c>
      <c r="D932" s="38">
        <v>43100</v>
      </c>
      <c r="E932" s="37" t="s">
        <v>67</v>
      </c>
      <c r="F932" s="37" t="s">
        <v>152</v>
      </c>
      <c r="H932" s="37" t="s">
        <v>131</v>
      </c>
      <c r="L932" s="37" t="s">
        <v>84</v>
      </c>
      <c r="T932" s="37">
        <v>7</v>
      </c>
      <c r="U932" s="40">
        <f t="shared" si="46"/>
        <v>7.4152542372881358E-4</v>
      </c>
      <c r="AF932" s="39">
        <v>9440</v>
      </c>
      <c r="AI932" s="41">
        <v>7.4</v>
      </c>
      <c r="AL932" s="41">
        <f t="shared" si="47"/>
        <v>69.855999999999995</v>
      </c>
    </row>
    <row r="933" spans="1:38">
      <c r="A933" s="37" t="s">
        <v>66</v>
      </c>
      <c r="B933" s="38">
        <v>43088</v>
      </c>
      <c r="C933" s="38">
        <v>43009</v>
      </c>
      <c r="D933" s="38">
        <v>43100</v>
      </c>
      <c r="E933" s="37" t="s">
        <v>67</v>
      </c>
      <c r="F933" s="37" t="s">
        <v>152</v>
      </c>
      <c r="H933" s="37" t="s">
        <v>131</v>
      </c>
      <c r="L933" s="37" t="s">
        <v>84</v>
      </c>
      <c r="T933" s="37">
        <v>0</v>
      </c>
      <c r="U933" s="40">
        <f t="shared" si="46"/>
        <v>0</v>
      </c>
      <c r="AF933" s="39">
        <v>7441</v>
      </c>
      <c r="AI933" s="41">
        <v>7.4</v>
      </c>
      <c r="AL933" s="41">
        <f t="shared" si="47"/>
        <v>55.063400000000001</v>
      </c>
    </row>
    <row r="934" spans="1:38">
      <c r="A934" s="37" t="s">
        <v>66</v>
      </c>
      <c r="B934" s="38">
        <v>43089</v>
      </c>
      <c r="C934" s="38">
        <v>43009</v>
      </c>
      <c r="D934" s="38">
        <v>43100</v>
      </c>
      <c r="E934" s="37" t="s">
        <v>67</v>
      </c>
      <c r="F934" s="37" t="s">
        <v>152</v>
      </c>
      <c r="H934" s="37" t="s">
        <v>131</v>
      </c>
      <c r="L934" s="37" t="s">
        <v>84</v>
      </c>
      <c r="T934" s="37">
        <v>15</v>
      </c>
      <c r="U934" s="40">
        <f t="shared" si="46"/>
        <v>1.1657729074376311E-3</v>
      </c>
      <c r="AF934" s="39">
        <v>12867</v>
      </c>
      <c r="AI934" s="41">
        <v>7.4</v>
      </c>
      <c r="AL934" s="41">
        <f t="shared" si="47"/>
        <v>95.215800000000002</v>
      </c>
    </row>
    <row r="935" spans="1:38">
      <c r="A935" s="37" t="s">
        <v>66</v>
      </c>
      <c r="B935" s="38">
        <v>43090</v>
      </c>
      <c r="C935" s="38">
        <v>43009</v>
      </c>
      <c r="D935" s="38">
        <v>43100</v>
      </c>
      <c r="E935" s="37" t="s">
        <v>67</v>
      </c>
      <c r="F935" s="37" t="s">
        <v>152</v>
      </c>
      <c r="H935" s="37" t="s">
        <v>131</v>
      </c>
      <c r="L935" s="37" t="s">
        <v>84</v>
      </c>
      <c r="T935" s="37">
        <v>10</v>
      </c>
      <c r="U935" s="40">
        <f t="shared" si="46"/>
        <v>5.4935999560512007E-4</v>
      </c>
      <c r="AF935" s="39">
        <v>18203</v>
      </c>
      <c r="AI935" s="41">
        <v>7.4</v>
      </c>
      <c r="AL935" s="41">
        <f t="shared" si="47"/>
        <v>134.7022</v>
      </c>
    </row>
    <row r="936" spans="1:38">
      <c r="A936" s="37" t="s">
        <v>66</v>
      </c>
      <c r="B936" s="38">
        <v>43091</v>
      </c>
      <c r="C936" s="38">
        <v>43009</v>
      </c>
      <c r="D936" s="38">
        <v>43100</v>
      </c>
      <c r="E936" s="37" t="s">
        <v>67</v>
      </c>
      <c r="F936" s="37" t="s">
        <v>152</v>
      </c>
      <c r="H936" s="37" t="s">
        <v>131</v>
      </c>
      <c r="L936" s="37" t="s">
        <v>84</v>
      </c>
      <c r="T936" s="37">
        <v>4</v>
      </c>
      <c r="U936" s="40">
        <f t="shared" si="46"/>
        <v>1.0403120936280884E-3</v>
      </c>
      <c r="AF936" s="39">
        <v>3845</v>
      </c>
      <c r="AI936" s="41">
        <v>7.4</v>
      </c>
      <c r="AL936" s="41">
        <f t="shared" si="47"/>
        <v>28.452999999999999</v>
      </c>
    </row>
    <row r="937" spans="1:38">
      <c r="A937" s="37" t="s">
        <v>66</v>
      </c>
      <c r="B937" s="38">
        <v>43092</v>
      </c>
      <c r="C937" s="38">
        <v>43009</v>
      </c>
      <c r="D937" s="38">
        <v>43100</v>
      </c>
      <c r="E937" s="37" t="s">
        <v>67</v>
      </c>
      <c r="F937" s="37" t="s">
        <v>152</v>
      </c>
      <c r="H937" s="37" t="s">
        <v>131</v>
      </c>
      <c r="L937" s="37" t="s">
        <v>84</v>
      </c>
      <c r="T937" s="37">
        <v>7</v>
      </c>
      <c r="U937" s="40">
        <f t="shared" si="46"/>
        <v>8.4449270117022558E-4</v>
      </c>
      <c r="AF937" s="39">
        <v>8289</v>
      </c>
      <c r="AI937" s="41">
        <v>7.4</v>
      </c>
      <c r="AL937" s="41">
        <f t="shared" si="47"/>
        <v>61.338600000000007</v>
      </c>
    </row>
    <row r="938" spans="1:38">
      <c r="A938" s="37" t="s">
        <v>66</v>
      </c>
      <c r="B938" s="38">
        <v>43093</v>
      </c>
      <c r="C938" s="38">
        <v>43009</v>
      </c>
      <c r="D938" s="38">
        <v>43100</v>
      </c>
      <c r="E938" s="37" t="s">
        <v>67</v>
      </c>
      <c r="F938" s="37" t="s">
        <v>152</v>
      </c>
      <c r="H938" s="37" t="s">
        <v>131</v>
      </c>
      <c r="L938" s="37" t="s">
        <v>84</v>
      </c>
      <c r="T938" s="37">
        <v>6</v>
      </c>
      <c r="U938" s="40">
        <f t="shared" si="46"/>
        <v>5.8898596250122703E-4</v>
      </c>
      <c r="AF938" s="39">
        <v>10187</v>
      </c>
      <c r="AI938" s="41">
        <v>7.4</v>
      </c>
      <c r="AL938" s="41">
        <f t="shared" si="47"/>
        <v>75.383800000000008</v>
      </c>
    </row>
    <row r="939" spans="1:38">
      <c r="A939" s="37" t="s">
        <v>66</v>
      </c>
      <c r="B939" s="38">
        <v>43087</v>
      </c>
      <c r="C939" s="38">
        <v>43009</v>
      </c>
      <c r="D939" s="38">
        <v>43100</v>
      </c>
      <c r="E939" s="37" t="s">
        <v>67</v>
      </c>
      <c r="F939" s="37" t="s">
        <v>152</v>
      </c>
      <c r="H939" s="37" t="s">
        <v>131</v>
      </c>
      <c r="L939" s="37" t="s">
        <v>85</v>
      </c>
      <c r="T939" s="37">
        <v>0</v>
      </c>
      <c r="U939" s="40">
        <f t="shared" si="46"/>
        <v>0</v>
      </c>
      <c r="AF939" s="39">
        <v>2655</v>
      </c>
      <c r="AI939" s="41">
        <v>8.14</v>
      </c>
      <c r="AL939" s="41">
        <f t="shared" si="47"/>
        <v>21.611699999999999</v>
      </c>
    </row>
    <row r="940" spans="1:38">
      <c r="A940" s="37" t="s">
        <v>66</v>
      </c>
      <c r="B940" s="38">
        <v>43088</v>
      </c>
      <c r="C940" s="38">
        <v>43009</v>
      </c>
      <c r="D940" s="38">
        <v>43100</v>
      </c>
      <c r="E940" s="37" t="s">
        <v>67</v>
      </c>
      <c r="F940" s="37" t="s">
        <v>152</v>
      </c>
      <c r="H940" s="37" t="s">
        <v>131</v>
      </c>
      <c r="L940" s="37" t="s">
        <v>85</v>
      </c>
      <c r="T940" s="37">
        <v>2</v>
      </c>
      <c r="U940" s="40">
        <f t="shared" si="46"/>
        <v>1.0204081632653062E-3</v>
      </c>
      <c r="AF940" s="39">
        <v>1960</v>
      </c>
      <c r="AI940" s="41">
        <v>8.14</v>
      </c>
      <c r="AL940" s="41">
        <f t="shared" si="47"/>
        <v>15.954400000000001</v>
      </c>
    </row>
    <row r="941" spans="1:38">
      <c r="A941" s="37" t="s">
        <v>66</v>
      </c>
      <c r="B941" s="38">
        <v>43089</v>
      </c>
      <c r="C941" s="38">
        <v>43009</v>
      </c>
      <c r="D941" s="38">
        <v>43100</v>
      </c>
      <c r="E941" s="37" t="s">
        <v>67</v>
      </c>
      <c r="F941" s="37" t="s">
        <v>152</v>
      </c>
      <c r="H941" s="37" t="s">
        <v>131</v>
      </c>
      <c r="L941" s="37" t="s">
        <v>85</v>
      </c>
      <c r="T941" s="37">
        <v>1</v>
      </c>
      <c r="U941" s="40">
        <f t="shared" si="46"/>
        <v>2.7196083763937991E-4</v>
      </c>
      <c r="AF941" s="39">
        <v>3677</v>
      </c>
      <c r="AI941" s="41">
        <v>8.14</v>
      </c>
      <c r="AL941" s="41">
        <f t="shared" si="47"/>
        <v>29.930780000000002</v>
      </c>
    </row>
    <row r="942" spans="1:38">
      <c r="A942" s="37" t="s">
        <v>66</v>
      </c>
      <c r="B942" s="38">
        <v>43090</v>
      </c>
      <c r="C942" s="38">
        <v>43009</v>
      </c>
      <c r="D942" s="38">
        <v>43100</v>
      </c>
      <c r="E942" s="37" t="s">
        <v>67</v>
      </c>
      <c r="F942" s="37" t="s">
        <v>152</v>
      </c>
      <c r="H942" s="37" t="s">
        <v>131</v>
      </c>
      <c r="L942" s="37" t="s">
        <v>85</v>
      </c>
      <c r="T942" s="37">
        <v>0</v>
      </c>
      <c r="U942" s="40">
        <f t="shared" si="46"/>
        <v>0</v>
      </c>
      <c r="AF942" s="39">
        <v>2577</v>
      </c>
      <c r="AI942" s="41">
        <v>8.14</v>
      </c>
      <c r="AL942" s="41">
        <f t="shared" si="47"/>
        <v>20.976780000000002</v>
      </c>
    </row>
    <row r="943" spans="1:38">
      <c r="A943" s="37" t="s">
        <v>66</v>
      </c>
      <c r="B943" s="38">
        <v>43091</v>
      </c>
      <c r="C943" s="38">
        <v>43009</v>
      </c>
      <c r="D943" s="38">
        <v>43100</v>
      </c>
      <c r="E943" s="37" t="s">
        <v>67</v>
      </c>
      <c r="F943" s="37" t="s">
        <v>152</v>
      </c>
      <c r="H943" s="37" t="s">
        <v>131</v>
      </c>
      <c r="L943" s="37" t="s">
        <v>85</v>
      </c>
      <c r="T943" s="37">
        <v>0</v>
      </c>
      <c r="U943" s="40">
        <f t="shared" si="46"/>
        <v>0</v>
      </c>
      <c r="AF943" s="39">
        <v>2598</v>
      </c>
      <c r="AI943" s="41">
        <v>8.14</v>
      </c>
      <c r="AL943" s="41">
        <f t="shared" si="47"/>
        <v>21.14772</v>
      </c>
    </row>
    <row r="944" spans="1:38">
      <c r="A944" s="37" t="s">
        <v>66</v>
      </c>
      <c r="B944" s="38">
        <v>43092</v>
      </c>
      <c r="C944" s="38">
        <v>43009</v>
      </c>
      <c r="D944" s="38">
        <v>43100</v>
      </c>
      <c r="E944" s="37" t="s">
        <v>67</v>
      </c>
      <c r="F944" s="37" t="s">
        <v>152</v>
      </c>
      <c r="H944" s="37" t="s">
        <v>131</v>
      </c>
      <c r="L944" s="37" t="s">
        <v>85</v>
      </c>
      <c r="T944" s="37">
        <v>1</v>
      </c>
      <c r="U944" s="40">
        <f t="shared" ref="U944:U1007" si="49">T944/AF944</f>
        <v>3.8299502106472615E-4</v>
      </c>
      <c r="AF944" s="39">
        <v>2611</v>
      </c>
      <c r="AI944" s="41">
        <v>8.14</v>
      </c>
      <c r="AL944" s="41">
        <f t="shared" si="47"/>
        <v>21.253540000000001</v>
      </c>
    </row>
    <row r="945" spans="1:38">
      <c r="A945" s="37" t="s">
        <v>66</v>
      </c>
      <c r="B945" s="38">
        <v>43093</v>
      </c>
      <c r="C945" s="38">
        <v>43009</v>
      </c>
      <c r="D945" s="38">
        <v>43100</v>
      </c>
      <c r="E945" s="37" t="s">
        <v>67</v>
      </c>
      <c r="F945" s="37" t="s">
        <v>152</v>
      </c>
      <c r="H945" s="37" t="s">
        <v>131</v>
      </c>
      <c r="L945" s="37" t="s">
        <v>85</v>
      </c>
      <c r="T945" s="37">
        <v>0</v>
      </c>
      <c r="U945" s="40">
        <f t="shared" si="49"/>
        <v>0</v>
      </c>
      <c r="AF945" s="39">
        <v>2655</v>
      </c>
      <c r="AI945" s="41">
        <v>8.14</v>
      </c>
      <c r="AL945" s="41">
        <f t="shared" ref="AL945:AL1008" si="50">AF945*AI945/1000</f>
        <v>21.611699999999999</v>
      </c>
    </row>
    <row r="946" spans="1:38">
      <c r="A946" s="37" t="s">
        <v>66</v>
      </c>
      <c r="B946" s="38">
        <v>43094</v>
      </c>
      <c r="C946" s="38">
        <v>43009</v>
      </c>
      <c r="D946" s="38">
        <v>43100</v>
      </c>
      <c r="E946" s="37" t="s">
        <v>67</v>
      </c>
      <c r="F946" s="37" t="s">
        <v>152</v>
      </c>
      <c r="H946" s="37" t="s">
        <v>69</v>
      </c>
      <c r="L946" s="37" t="s">
        <v>76</v>
      </c>
      <c r="Q946" s="39">
        <v>22591</v>
      </c>
      <c r="T946" s="37">
        <v>16</v>
      </c>
      <c r="U946" s="40">
        <f t="shared" si="49"/>
        <v>7.1781067743382685E-4</v>
      </c>
      <c r="AB946" s="37">
        <v>22591</v>
      </c>
      <c r="AF946" s="39">
        <v>22290</v>
      </c>
      <c r="AG946" s="40">
        <f t="shared" ref="AG946:AG1001" si="51">AF946/Q946</f>
        <v>0.98667610995529198</v>
      </c>
      <c r="AI946" s="41">
        <v>27.05</v>
      </c>
      <c r="AL946" s="41">
        <f t="shared" si="50"/>
        <v>602.94449999999995</v>
      </c>
    </row>
    <row r="947" spans="1:38">
      <c r="A947" s="37" t="s">
        <v>66</v>
      </c>
      <c r="B947" s="38">
        <v>43095</v>
      </c>
      <c r="C947" s="38">
        <v>43009</v>
      </c>
      <c r="D947" s="38">
        <v>43100</v>
      </c>
      <c r="E947" s="37" t="s">
        <v>67</v>
      </c>
      <c r="F947" s="37" t="s">
        <v>152</v>
      </c>
      <c r="H947" s="37" t="s">
        <v>69</v>
      </c>
      <c r="L947" s="37" t="s">
        <v>76</v>
      </c>
      <c r="Q947" s="39">
        <v>23576</v>
      </c>
      <c r="T947" s="37">
        <v>15</v>
      </c>
      <c r="U947" s="40">
        <f t="shared" si="49"/>
        <v>6.459948320413437E-4</v>
      </c>
      <c r="AB947" s="37">
        <v>23576</v>
      </c>
      <c r="AF947" s="39">
        <v>23220</v>
      </c>
      <c r="AG947" s="40">
        <f t="shared" si="51"/>
        <v>0.98489989820156087</v>
      </c>
      <c r="AI947" s="41">
        <v>27.05</v>
      </c>
      <c r="AL947" s="41">
        <f t="shared" si="50"/>
        <v>628.101</v>
      </c>
    </row>
    <row r="948" spans="1:38">
      <c r="A948" s="37" t="s">
        <v>66</v>
      </c>
      <c r="B948" s="38">
        <v>43096</v>
      </c>
      <c r="C948" s="38">
        <v>43009</v>
      </c>
      <c r="D948" s="38">
        <v>43100</v>
      </c>
      <c r="E948" s="37" t="s">
        <v>67</v>
      </c>
      <c r="F948" s="37" t="s">
        <v>152</v>
      </c>
      <c r="H948" s="37" t="s">
        <v>69</v>
      </c>
      <c r="L948" s="37" t="s">
        <v>76</v>
      </c>
      <c r="Q948" s="39">
        <v>21480</v>
      </c>
      <c r="T948" s="37">
        <v>9</v>
      </c>
      <c r="U948" s="40">
        <f t="shared" si="49"/>
        <v>4.2486899872539298E-4</v>
      </c>
      <c r="AB948" s="37">
        <v>21480</v>
      </c>
      <c r="AF948" s="39">
        <v>21183</v>
      </c>
      <c r="AG948" s="40">
        <f t="shared" si="51"/>
        <v>0.98617318435754187</v>
      </c>
      <c r="AI948" s="41">
        <v>27.05</v>
      </c>
      <c r="AL948" s="41">
        <f t="shared" si="50"/>
        <v>573.00015000000008</v>
      </c>
    </row>
    <row r="949" spans="1:38">
      <c r="A949" s="37" t="s">
        <v>66</v>
      </c>
      <c r="B949" s="38">
        <v>43097</v>
      </c>
      <c r="C949" s="38">
        <v>43009</v>
      </c>
      <c r="D949" s="38">
        <v>43100</v>
      </c>
      <c r="E949" s="37" t="s">
        <v>67</v>
      </c>
      <c r="F949" s="37" t="s">
        <v>152</v>
      </c>
      <c r="H949" s="37" t="s">
        <v>69</v>
      </c>
      <c r="L949" s="37" t="s">
        <v>76</v>
      </c>
      <c r="Q949" s="39">
        <v>23283</v>
      </c>
      <c r="T949" s="37">
        <v>19</v>
      </c>
      <c r="U949" s="40">
        <f t="shared" si="49"/>
        <v>8.2875338044142023E-4</v>
      </c>
      <c r="AB949" s="37">
        <v>23283</v>
      </c>
      <c r="AF949" s="39">
        <v>22926</v>
      </c>
      <c r="AG949" s="40">
        <f t="shared" si="51"/>
        <v>0.98466692436541681</v>
      </c>
      <c r="AI949" s="41">
        <v>27.05</v>
      </c>
      <c r="AL949" s="41">
        <f t="shared" si="50"/>
        <v>620.14830000000006</v>
      </c>
    </row>
    <row r="950" spans="1:38">
      <c r="A950" s="37" t="s">
        <v>66</v>
      </c>
      <c r="B950" s="38">
        <v>43098</v>
      </c>
      <c r="C950" s="38">
        <v>43009</v>
      </c>
      <c r="D950" s="38">
        <v>43100</v>
      </c>
      <c r="E950" s="37" t="s">
        <v>67</v>
      </c>
      <c r="F950" s="37" t="s">
        <v>152</v>
      </c>
      <c r="H950" s="37" t="s">
        <v>69</v>
      </c>
      <c r="L950" s="37" t="s">
        <v>76</v>
      </c>
      <c r="Q950" s="39">
        <v>23085</v>
      </c>
      <c r="T950" s="37">
        <v>15</v>
      </c>
      <c r="U950" s="40">
        <f t="shared" si="49"/>
        <v>6.5798131333070142E-4</v>
      </c>
      <c r="AB950" s="37">
        <v>23085</v>
      </c>
      <c r="AF950" s="39">
        <v>22797</v>
      </c>
      <c r="AG950" s="40">
        <f t="shared" si="51"/>
        <v>0.98752436647173492</v>
      </c>
      <c r="AI950" s="41">
        <v>27.05</v>
      </c>
      <c r="AL950" s="41">
        <f t="shared" si="50"/>
        <v>616.65885000000003</v>
      </c>
    </row>
    <row r="951" spans="1:38">
      <c r="A951" s="37" t="s">
        <v>66</v>
      </c>
      <c r="B951" s="38">
        <v>43099</v>
      </c>
      <c r="C951" s="38">
        <v>43009</v>
      </c>
      <c r="D951" s="38">
        <v>43100</v>
      </c>
      <c r="E951" s="37" t="s">
        <v>67</v>
      </c>
      <c r="F951" s="37" t="s">
        <v>152</v>
      </c>
      <c r="H951" s="37" t="s">
        <v>69</v>
      </c>
      <c r="L951" s="37" t="s">
        <v>76</v>
      </c>
      <c r="Q951" s="39">
        <v>23457</v>
      </c>
      <c r="T951" s="37">
        <v>28</v>
      </c>
      <c r="U951" s="40">
        <f t="shared" si="49"/>
        <v>1.216016676800139E-3</v>
      </c>
      <c r="AB951" s="37">
        <v>23457</v>
      </c>
      <c r="AF951" s="39">
        <v>23026</v>
      </c>
      <c r="AG951" s="40">
        <f t="shared" si="51"/>
        <v>0.9816259538730443</v>
      </c>
      <c r="AI951" s="41">
        <v>27.05</v>
      </c>
      <c r="AL951" s="41">
        <f t="shared" si="50"/>
        <v>622.85329999999999</v>
      </c>
    </row>
    <row r="952" spans="1:38">
      <c r="A952" s="37" t="s">
        <v>66</v>
      </c>
      <c r="B952" s="38">
        <v>43100</v>
      </c>
      <c r="C952" s="38">
        <v>43009</v>
      </c>
      <c r="D952" s="38">
        <v>43100</v>
      </c>
      <c r="E952" s="37" t="s">
        <v>67</v>
      </c>
      <c r="F952" s="37" t="s">
        <v>152</v>
      </c>
      <c r="H952" s="37" t="s">
        <v>69</v>
      </c>
      <c r="L952" s="37" t="s">
        <v>76</v>
      </c>
      <c r="Q952" s="39">
        <v>20905</v>
      </c>
      <c r="T952" s="37">
        <v>16</v>
      </c>
      <c r="U952" s="40">
        <f t="shared" si="49"/>
        <v>7.7086143765658119E-4</v>
      </c>
      <c r="AB952" s="37">
        <v>20905</v>
      </c>
      <c r="AF952" s="39">
        <v>20756</v>
      </c>
      <c r="AG952" s="40">
        <f t="shared" si="51"/>
        <v>0.99287251853623537</v>
      </c>
      <c r="AI952" s="41">
        <v>27.05</v>
      </c>
      <c r="AL952" s="41">
        <f t="shared" si="50"/>
        <v>561.4498000000001</v>
      </c>
    </row>
    <row r="953" spans="1:38">
      <c r="A953" s="37" t="s">
        <v>66</v>
      </c>
      <c r="B953" s="38">
        <v>43094</v>
      </c>
      <c r="C953" s="38">
        <v>43009</v>
      </c>
      <c r="D953" s="38">
        <v>43100</v>
      </c>
      <c r="E953" s="37" t="s">
        <v>67</v>
      </c>
      <c r="F953" s="37" t="s">
        <v>152</v>
      </c>
      <c r="H953" s="37" t="s">
        <v>70</v>
      </c>
      <c r="L953" s="37" t="s">
        <v>76</v>
      </c>
      <c r="Q953" s="39">
        <v>26511</v>
      </c>
      <c r="T953" s="37">
        <v>13</v>
      </c>
      <c r="U953" s="40">
        <f t="shared" si="49"/>
        <v>4.9548347753172999E-4</v>
      </c>
      <c r="AB953" s="37">
        <v>26511</v>
      </c>
      <c r="AF953" s="39">
        <v>26237</v>
      </c>
      <c r="AG953" s="40">
        <f t="shared" si="51"/>
        <v>0.98966466749651083</v>
      </c>
      <c r="AI953" s="41">
        <v>27.05</v>
      </c>
      <c r="AL953" s="41">
        <f t="shared" si="50"/>
        <v>709.71084999999994</v>
      </c>
    </row>
    <row r="954" spans="1:38">
      <c r="A954" s="37" t="s">
        <v>66</v>
      </c>
      <c r="B954" s="38">
        <v>43095</v>
      </c>
      <c r="C954" s="38">
        <v>43009</v>
      </c>
      <c r="D954" s="38">
        <v>43100</v>
      </c>
      <c r="E954" s="37" t="s">
        <v>67</v>
      </c>
      <c r="F954" s="37" t="s">
        <v>152</v>
      </c>
      <c r="H954" s="37" t="s">
        <v>70</v>
      </c>
      <c r="L954" s="37" t="s">
        <v>76</v>
      </c>
      <c r="Q954" s="39">
        <v>27021</v>
      </c>
      <c r="T954" s="37">
        <v>13</v>
      </c>
      <c r="U954" s="40">
        <f t="shared" si="49"/>
        <v>4.8678199655508128E-4</v>
      </c>
      <c r="AB954" s="37">
        <v>27021</v>
      </c>
      <c r="AF954" s="39">
        <v>26706</v>
      </c>
      <c r="AG954" s="40">
        <f t="shared" si="51"/>
        <v>0.9883424003552792</v>
      </c>
      <c r="AI954" s="41">
        <v>27.05</v>
      </c>
      <c r="AL954" s="41">
        <f t="shared" si="50"/>
        <v>722.39730000000009</v>
      </c>
    </row>
    <row r="955" spans="1:38">
      <c r="A955" s="37" t="s">
        <v>66</v>
      </c>
      <c r="B955" s="38">
        <v>43096</v>
      </c>
      <c r="C955" s="38">
        <v>43009</v>
      </c>
      <c r="D955" s="38">
        <v>43100</v>
      </c>
      <c r="E955" s="37" t="s">
        <v>67</v>
      </c>
      <c r="F955" s="37" t="s">
        <v>152</v>
      </c>
      <c r="H955" s="37" t="s">
        <v>70</v>
      </c>
      <c r="L955" s="37" t="s">
        <v>76</v>
      </c>
      <c r="Q955" s="39">
        <v>25260</v>
      </c>
      <c r="T955" s="37">
        <v>16</v>
      </c>
      <c r="U955" s="40">
        <f t="shared" si="49"/>
        <v>6.4030734752681289E-4</v>
      </c>
      <c r="AB955" s="37">
        <v>25260</v>
      </c>
      <c r="AF955" s="39">
        <v>24988</v>
      </c>
      <c r="AG955" s="40">
        <f t="shared" si="51"/>
        <v>0.98923198733174977</v>
      </c>
      <c r="AI955" s="41">
        <v>27.05</v>
      </c>
      <c r="AL955" s="41">
        <f t="shared" si="50"/>
        <v>675.92539999999997</v>
      </c>
    </row>
    <row r="956" spans="1:38">
      <c r="A956" s="37" t="s">
        <v>66</v>
      </c>
      <c r="B956" s="38">
        <v>43097</v>
      </c>
      <c r="C956" s="38">
        <v>43009</v>
      </c>
      <c r="D956" s="38">
        <v>43100</v>
      </c>
      <c r="E956" s="37" t="s">
        <v>67</v>
      </c>
      <c r="F956" s="37" t="s">
        <v>152</v>
      </c>
      <c r="H956" s="37" t="s">
        <v>70</v>
      </c>
      <c r="L956" s="37" t="s">
        <v>76</v>
      </c>
      <c r="Q956" s="39">
        <v>26104</v>
      </c>
      <c r="T956" s="37">
        <v>16</v>
      </c>
      <c r="U956" s="40">
        <f t="shared" si="49"/>
        <v>6.2027524714091883E-4</v>
      </c>
      <c r="AB956" s="37">
        <v>26104</v>
      </c>
      <c r="AF956" s="39">
        <v>25795</v>
      </c>
      <c r="AG956" s="40">
        <f t="shared" si="51"/>
        <v>0.98816273368066199</v>
      </c>
      <c r="AI956" s="41">
        <v>27.05</v>
      </c>
      <c r="AL956" s="41">
        <f t="shared" si="50"/>
        <v>697.75474999999994</v>
      </c>
    </row>
    <row r="957" spans="1:38">
      <c r="A957" s="37" t="s">
        <v>66</v>
      </c>
      <c r="B957" s="38">
        <v>43098</v>
      </c>
      <c r="C957" s="38">
        <v>43009</v>
      </c>
      <c r="D957" s="38">
        <v>43100</v>
      </c>
      <c r="E957" s="37" t="s">
        <v>67</v>
      </c>
      <c r="F957" s="37" t="s">
        <v>152</v>
      </c>
      <c r="H957" s="37" t="s">
        <v>70</v>
      </c>
      <c r="L957" s="37" t="s">
        <v>76</v>
      </c>
      <c r="Q957" s="39">
        <v>25909</v>
      </c>
      <c r="T957" s="37">
        <v>18</v>
      </c>
      <c r="U957" s="40">
        <f t="shared" si="49"/>
        <v>7.0211023130631507E-4</v>
      </c>
      <c r="AB957" s="37">
        <v>25909</v>
      </c>
      <c r="AF957" s="39">
        <v>25637</v>
      </c>
      <c r="AG957" s="40">
        <f t="shared" si="51"/>
        <v>0.98950171754988614</v>
      </c>
      <c r="AI957" s="41">
        <v>27.05</v>
      </c>
      <c r="AL957" s="41">
        <f t="shared" si="50"/>
        <v>693.48085000000003</v>
      </c>
    </row>
    <row r="958" spans="1:38">
      <c r="A958" s="37" t="s">
        <v>66</v>
      </c>
      <c r="B958" s="38">
        <v>43099</v>
      </c>
      <c r="C958" s="38">
        <v>43009</v>
      </c>
      <c r="D958" s="38">
        <v>43100</v>
      </c>
      <c r="E958" s="37" t="s">
        <v>67</v>
      </c>
      <c r="F958" s="37" t="s">
        <v>152</v>
      </c>
      <c r="H958" s="37" t="s">
        <v>70</v>
      </c>
      <c r="L958" s="37" t="s">
        <v>76</v>
      </c>
      <c r="Q958" s="39">
        <v>25083</v>
      </c>
      <c r="T958" s="37">
        <v>22</v>
      </c>
      <c r="U958" s="40">
        <f t="shared" si="49"/>
        <v>8.8985964486510533E-4</v>
      </c>
      <c r="AB958" s="37">
        <v>25083</v>
      </c>
      <c r="AF958" s="39">
        <v>24723</v>
      </c>
      <c r="AG958" s="40">
        <f t="shared" si="51"/>
        <v>0.98564764980265518</v>
      </c>
      <c r="AI958" s="41">
        <v>27.05</v>
      </c>
      <c r="AL958" s="41">
        <f t="shared" si="50"/>
        <v>668.75715000000002</v>
      </c>
    </row>
    <row r="959" spans="1:38">
      <c r="A959" s="37" t="s">
        <v>66</v>
      </c>
      <c r="B959" s="38">
        <v>43100</v>
      </c>
      <c r="C959" s="38">
        <v>43009</v>
      </c>
      <c r="D959" s="38">
        <v>43100</v>
      </c>
      <c r="E959" s="37" t="s">
        <v>67</v>
      </c>
      <c r="F959" s="37" t="s">
        <v>152</v>
      </c>
      <c r="H959" s="37" t="s">
        <v>70</v>
      </c>
      <c r="L959" s="37" t="s">
        <v>76</v>
      </c>
      <c r="Q959" s="39">
        <v>34838</v>
      </c>
      <c r="T959" s="37">
        <v>21</v>
      </c>
      <c r="U959" s="40">
        <f t="shared" si="49"/>
        <v>6.0553633217993075E-4</v>
      </c>
      <c r="AB959" s="37">
        <v>34838</v>
      </c>
      <c r="AF959" s="39">
        <v>34680</v>
      </c>
      <c r="AG959" s="40">
        <f t="shared" si="51"/>
        <v>0.99546472242953099</v>
      </c>
      <c r="AI959" s="41">
        <v>27.05</v>
      </c>
      <c r="AL959" s="41">
        <f t="shared" si="50"/>
        <v>938.09400000000005</v>
      </c>
    </row>
    <row r="960" spans="1:38">
      <c r="A960" s="37" t="s">
        <v>66</v>
      </c>
      <c r="B960" s="38">
        <v>43094</v>
      </c>
      <c r="C960" s="38">
        <v>43009</v>
      </c>
      <c r="D960" s="38">
        <v>43100</v>
      </c>
      <c r="E960" s="37" t="s">
        <v>67</v>
      </c>
      <c r="F960" s="37" t="s">
        <v>152</v>
      </c>
      <c r="H960" s="37" t="s">
        <v>128</v>
      </c>
      <c r="L960" s="37" t="s">
        <v>77</v>
      </c>
      <c r="Q960" s="39">
        <v>9236</v>
      </c>
      <c r="T960" s="37">
        <v>10</v>
      </c>
      <c r="U960" s="40">
        <f t="shared" si="49"/>
        <v>1.0968520346605244E-3</v>
      </c>
      <c r="AB960" s="37">
        <v>9236</v>
      </c>
      <c r="AF960" s="39">
        <v>9117</v>
      </c>
      <c r="AG960" s="40">
        <f t="shared" si="51"/>
        <v>0.98711563447379813</v>
      </c>
      <c r="AI960" s="41">
        <v>32.46</v>
      </c>
      <c r="AL960" s="41">
        <f t="shared" si="50"/>
        <v>295.93781999999999</v>
      </c>
    </row>
    <row r="961" spans="1:38">
      <c r="A961" s="37" t="s">
        <v>66</v>
      </c>
      <c r="B961" s="38">
        <v>43095</v>
      </c>
      <c r="C961" s="38">
        <v>43009</v>
      </c>
      <c r="D961" s="38">
        <v>43100</v>
      </c>
      <c r="E961" s="37" t="s">
        <v>67</v>
      </c>
      <c r="F961" s="37" t="s">
        <v>152</v>
      </c>
      <c r="H961" s="37" t="s">
        <v>128</v>
      </c>
      <c r="L961" s="37" t="s">
        <v>77</v>
      </c>
      <c r="Q961" s="39">
        <v>9645</v>
      </c>
      <c r="T961" s="37">
        <v>3</v>
      </c>
      <c r="U961" s="40">
        <f t="shared" si="49"/>
        <v>3.1443244942878104E-4</v>
      </c>
      <c r="AB961" s="37">
        <v>9645</v>
      </c>
      <c r="AF961" s="39">
        <v>9541</v>
      </c>
      <c r="AG961" s="40">
        <f t="shared" si="51"/>
        <v>0.98921721099015036</v>
      </c>
      <c r="AI961" s="41">
        <v>32.46</v>
      </c>
      <c r="AL961" s="41">
        <f t="shared" si="50"/>
        <v>309.70085999999998</v>
      </c>
    </row>
    <row r="962" spans="1:38">
      <c r="A962" s="37" t="s">
        <v>66</v>
      </c>
      <c r="B962" s="38">
        <v>43096</v>
      </c>
      <c r="C962" s="38">
        <v>43009</v>
      </c>
      <c r="D962" s="38">
        <v>43100</v>
      </c>
      <c r="E962" s="37" t="s">
        <v>67</v>
      </c>
      <c r="F962" s="37" t="s">
        <v>152</v>
      </c>
      <c r="H962" s="37" t="s">
        <v>128</v>
      </c>
      <c r="L962" s="37" t="s">
        <v>77</v>
      </c>
      <c r="Q962" s="39">
        <v>9157</v>
      </c>
      <c r="T962" s="37">
        <v>6</v>
      </c>
      <c r="U962" s="40">
        <f t="shared" si="49"/>
        <v>6.6423115244104952E-4</v>
      </c>
      <c r="AB962" s="37">
        <v>9157</v>
      </c>
      <c r="AF962" s="39">
        <v>9033</v>
      </c>
      <c r="AG962" s="40">
        <f t="shared" si="51"/>
        <v>0.98645844708965813</v>
      </c>
      <c r="AI962" s="41">
        <v>32.46</v>
      </c>
      <c r="AL962" s="41">
        <f t="shared" si="50"/>
        <v>293.21118000000001</v>
      </c>
    </row>
    <row r="963" spans="1:38">
      <c r="A963" s="37" t="s">
        <v>66</v>
      </c>
      <c r="B963" s="38">
        <v>43097</v>
      </c>
      <c r="C963" s="38">
        <v>43009</v>
      </c>
      <c r="D963" s="38">
        <v>43100</v>
      </c>
      <c r="E963" s="37" t="s">
        <v>67</v>
      </c>
      <c r="F963" s="37" t="s">
        <v>152</v>
      </c>
      <c r="H963" s="37" t="s">
        <v>128</v>
      </c>
      <c r="L963" s="37" t="s">
        <v>77</v>
      </c>
      <c r="Q963" s="39">
        <v>11581</v>
      </c>
      <c r="T963" s="37">
        <v>10</v>
      </c>
      <c r="U963" s="40">
        <f t="shared" si="49"/>
        <v>8.7565674255691769E-4</v>
      </c>
      <c r="AB963" s="37">
        <v>11581</v>
      </c>
      <c r="AF963" s="39">
        <v>11420</v>
      </c>
      <c r="AG963" s="40">
        <f t="shared" si="51"/>
        <v>0.98609791900526722</v>
      </c>
      <c r="AI963" s="41">
        <v>32.46</v>
      </c>
      <c r="AL963" s="41">
        <f t="shared" si="50"/>
        <v>370.69319999999999</v>
      </c>
    </row>
    <row r="964" spans="1:38">
      <c r="A964" s="37" t="s">
        <v>66</v>
      </c>
      <c r="B964" s="38">
        <v>43098</v>
      </c>
      <c r="C964" s="38">
        <v>43009</v>
      </c>
      <c r="D964" s="38">
        <v>43100</v>
      </c>
      <c r="E964" s="37" t="s">
        <v>67</v>
      </c>
      <c r="F964" s="37" t="s">
        <v>152</v>
      </c>
      <c r="H964" s="37" t="s">
        <v>128</v>
      </c>
      <c r="L964" s="37" t="s">
        <v>77</v>
      </c>
      <c r="Q964" s="39">
        <v>6937</v>
      </c>
      <c r="T964" s="37">
        <v>2</v>
      </c>
      <c r="U964" s="40">
        <f t="shared" si="49"/>
        <v>2.9329813755682649E-4</v>
      </c>
      <c r="AB964" s="37">
        <v>6937</v>
      </c>
      <c r="AF964" s="39">
        <v>6819</v>
      </c>
      <c r="AG964" s="40">
        <f t="shared" si="51"/>
        <v>0.98298976502811009</v>
      </c>
      <c r="AI964" s="41">
        <v>32.46</v>
      </c>
      <c r="AL964" s="41">
        <f t="shared" si="50"/>
        <v>221.34474000000003</v>
      </c>
    </row>
    <row r="965" spans="1:38">
      <c r="A965" s="37" t="s">
        <v>66</v>
      </c>
      <c r="B965" s="38">
        <v>43099</v>
      </c>
      <c r="C965" s="38">
        <v>43009</v>
      </c>
      <c r="D965" s="38">
        <v>43100</v>
      </c>
      <c r="E965" s="37" t="s">
        <v>67</v>
      </c>
      <c r="F965" s="37" t="s">
        <v>152</v>
      </c>
      <c r="H965" s="37" t="s">
        <v>128</v>
      </c>
      <c r="L965" s="37" t="s">
        <v>77</v>
      </c>
      <c r="Q965" s="39">
        <v>9198</v>
      </c>
      <c r="T965" s="37">
        <v>5</v>
      </c>
      <c r="U965" s="40">
        <f t="shared" si="49"/>
        <v>5.516328331862312E-4</v>
      </c>
      <c r="AB965" s="37">
        <v>9198</v>
      </c>
      <c r="AF965" s="39">
        <v>9064</v>
      </c>
      <c r="AG965" s="40">
        <f t="shared" si="51"/>
        <v>0.98543161556860182</v>
      </c>
      <c r="AI965" s="41">
        <v>32.46</v>
      </c>
      <c r="AL965" s="41">
        <f t="shared" si="50"/>
        <v>294.21744000000001</v>
      </c>
    </row>
    <row r="966" spans="1:38">
      <c r="A966" s="37" t="s">
        <v>66</v>
      </c>
      <c r="B966" s="38">
        <v>43100</v>
      </c>
      <c r="C966" s="38">
        <v>43009</v>
      </c>
      <c r="D966" s="38">
        <v>43100</v>
      </c>
      <c r="E966" s="37" t="s">
        <v>67</v>
      </c>
      <c r="F966" s="37" t="s">
        <v>152</v>
      </c>
      <c r="H966" s="37" t="s">
        <v>128</v>
      </c>
      <c r="L966" s="37" t="s">
        <v>77</v>
      </c>
      <c r="Q966" s="39">
        <v>9638</v>
      </c>
      <c r="T966" s="37">
        <v>0</v>
      </c>
      <c r="U966" s="40">
        <f t="shared" si="49"/>
        <v>0</v>
      </c>
      <c r="AB966" s="37">
        <v>9638</v>
      </c>
      <c r="AF966" s="39">
        <v>9559</v>
      </c>
      <c r="AG966" s="40">
        <f t="shared" si="51"/>
        <v>0.99180327868852458</v>
      </c>
      <c r="AI966" s="41">
        <v>32.46</v>
      </c>
      <c r="AL966" s="41">
        <f t="shared" si="50"/>
        <v>310.28514000000001</v>
      </c>
    </row>
    <row r="967" spans="1:38">
      <c r="A967" s="37" t="s">
        <v>66</v>
      </c>
      <c r="B967" s="38">
        <v>43094</v>
      </c>
      <c r="C967" s="38">
        <v>43009</v>
      </c>
      <c r="D967" s="38">
        <v>43100</v>
      </c>
      <c r="E967" s="37" t="s">
        <v>67</v>
      </c>
      <c r="F967" s="37" t="s">
        <v>152</v>
      </c>
      <c r="H967" s="37" t="s">
        <v>129</v>
      </c>
      <c r="L967" s="37" t="s">
        <v>78</v>
      </c>
      <c r="Q967" s="39">
        <v>8793</v>
      </c>
      <c r="T967" s="37">
        <v>5</v>
      </c>
      <c r="U967" s="40">
        <f t="shared" si="49"/>
        <v>5.7339449541284407E-4</v>
      </c>
      <c r="AB967" s="37">
        <v>8793</v>
      </c>
      <c r="AF967" s="39">
        <v>8720</v>
      </c>
      <c r="AG967" s="40">
        <f t="shared" si="51"/>
        <v>0.99169794154441038</v>
      </c>
      <c r="AI967" s="41">
        <v>32.46</v>
      </c>
      <c r="AL967" s="41">
        <f t="shared" si="50"/>
        <v>283.05119999999999</v>
      </c>
    </row>
    <row r="968" spans="1:38">
      <c r="A968" s="37" t="s">
        <v>66</v>
      </c>
      <c r="B968" s="38">
        <v>43095</v>
      </c>
      <c r="C968" s="38">
        <v>43009</v>
      </c>
      <c r="D968" s="38">
        <v>43100</v>
      </c>
      <c r="E968" s="37" t="s">
        <v>67</v>
      </c>
      <c r="F968" s="37" t="s">
        <v>152</v>
      </c>
      <c r="H968" s="37" t="s">
        <v>129</v>
      </c>
      <c r="L968" s="37" t="s">
        <v>78</v>
      </c>
      <c r="Q968" s="39">
        <v>9197</v>
      </c>
      <c r="T968" s="37">
        <v>3</v>
      </c>
      <c r="U968" s="40">
        <f t="shared" si="49"/>
        <v>3.2819166393173612E-4</v>
      </c>
      <c r="AB968" s="37">
        <v>9197</v>
      </c>
      <c r="AF968" s="39">
        <v>9141</v>
      </c>
      <c r="AG968" s="40">
        <f t="shared" si="51"/>
        <v>0.99391105795368051</v>
      </c>
      <c r="AI968" s="41">
        <v>32.46</v>
      </c>
      <c r="AL968" s="41">
        <f t="shared" si="50"/>
        <v>296.71686</v>
      </c>
    </row>
    <row r="969" spans="1:38">
      <c r="A969" s="37" t="s">
        <v>66</v>
      </c>
      <c r="B969" s="38">
        <v>43096</v>
      </c>
      <c r="C969" s="38">
        <v>43009</v>
      </c>
      <c r="D969" s="38">
        <v>43100</v>
      </c>
      <c r="E969" s="37" t="s">
        <v>67</v>
      </c>
      <c r="F969" s="37" t="s">
        <v>152</v>
      </c>
      <c r="H969" s="37" t="s">
        <v>129</v>
      </c>
      <c r="L969" s="37" t="s">
        <v>78</v>
      </c>
      <c r="Q969" s="39">
        <v>8798</v>
      </c>
      <c r="T969" s="37">
        <v>1</v>
      </c>
      <c r="U969" s="40">
        <f t="shared" si="49"/>
        <v>1.1446886446886447E-4</v>
      </c>
      <c r="AB969" s="37">
        <v>8798</v>
      </c>
      <c r="AF969" s="39">
        <v>8736</v>
      </c>
      <c r="AG969" s="40">
        <f t="shared" si="51"/>
        <v>0.99295294385087518</v>
      </c>
      <c r="AI969" s="41">
        <v>32.46</v>
      </c>
      <c r="AL969" s="41">
        <f t="shared" si="50"/>
        <v>283.57056</v>
      </c>
    </row>
    <row r="970" spans="1:38">
      <c r="A970" s="37" t="s">
        <v>66</v>
      </c>
      <c r="B970" s="38">
        <v>43097</v>
      </c>
      <c r="C970" s="38">
        <v>43009</v>
      </c>
      <c r="D970" s="38">
        <v>43100</v>
      </c>
      <c r="E970" s="37" t="s">
        <v>67</v>
      </c>
      <c r="F970" s="37" t="s">
        <v>152</v>
      </c>
      <c r="H970" s="37" t="s">
        <v>129</v>
      </c>
      <c r="L970" s="37" t="s">
        <v>78</v>
      </c>
      <c r="Q970" s="39">
        <v>11045</v>
      </c>
      <c r="T970" s="37">
        <v>1</v>
      </c>
      <c r="U970" s="40">
        <f t="shared" si="49"/>
        <v>9.1315861565153872E-5</v>
      </c>
      <c r="AB970" s="37">
        <v>11045</v>
      </c>
      <c r="AF970" s="39">
        <v>10951</v>
      </c>
      <c r="AG970" s="40">
        <f t="shared" si="51"/>
        <v>0.99148936170212765</v>
      </c>
      <c r="AI970" s="41">
        <v>32.46</v>
      </c>
      <c r="AL970" s="41">
        <f t="shared" si="50"/>
        <v>355.46946000000003</v>
      </c>
    </row>
    <row r="971" spans="1:38">
      <c r="A971" s="37" t="s">
        <v>66</v>
      </c>
      <c r="B971" s="38">
        <v>43098</v>
      </c>
      <c r="C971" s="38">
        <v>43009</v>
      </c>
      <c r="D971" s="38">
        <v>43100</v>
      </c>
      <c r="E971" s="37" t="s">
        <v>67</v>
      </c>
      <c r="F971" s="37" t="s">
        <v>152</v>
      </c>
      <c r="H971" s="37" t="s">
        <v>129</v>
      </c>
      <c r="L971" s="37" t="s">
        <v>78</v>
      </c>
      <c r="Q971" s="39">
        <v>6536</v>
      </c>
      <c r="T971" s="37">
        <v>2</v>
      </c>
      <c r="U971" s="40">
        <f t="shared" si="49"/>
        <v>3.0854674483184202E-4</v>
      </c>
      <c r="AB971" s="37">
        <v>6536</v>
      </c>
      <c r="AF971" s="39">
        <v>6482</v>
      </c>
      <c r="AG971" s="40">
        <f t="shared" si="51"/>
        <v>0.99173806609547122</v>
      </c>
      <c r="AI971" s="41">
        <v>32.46</v>
      </c>
      <c r="AL971" s="41">
        <f t="shared" si="50"/>
        <v>210.40572</v>
      </c>
    </row>
    <row r="972" spans="1:38">
      <c r="A972" s="37" t="s">
        <v>66</v>
      </c>
      <c r="B972" s="38">
        <v>43099</v>
      </c>
      <c r="C972" s="38">
        <v>43009</v>
      </c>
      <c r="D972" s="38">
        <v>43100</v>
      </c>
      <c r="E972" s="37" t="s">
        <v>67</v>
      </c>
      <c r="F972" s="37" t="s">
        <v>152</v>
      </c>
      <c r="H972" s="37" t="s">
        <v>129</v>
      </c>
      <c r="L972" s="37" t="s">
        <v>78</v>
      </c>
      <c r="Q972" s="39">
        <v>8780</v>
      </c>
      <c r="T972" s="37">
        <v>0</v>
      </c>
      <c r="U972" s="40">
        <f t="shared" si="49"/>
        <v>0</v>
      </c>
      <c r="AB972" s="37">
        <v>8780</v>
      </c>
      <c r="AF972" s="39">
        <v>8725</v>
      </c>
      <c r="AG972" s="40">
        <f t="shared" si="51"/>
        <v>0.99373576309794986</v>
      </c>
      <c r="AI972" s="41">
        <v>32.46</v>
      </c>
      <c r="AL972" s="41">
        <f t="shared" si="50"/>
        <v>283.21350000000001</v>
      </c>
    </row>
    <row r="973" spans="1:38">
      <c r="A973" s="37" t="s">
        <v>66</v>
      </c>
      <c r="B973" s="38">
        <v>43100</v>
      </c>
      <c r="C973" s="38">
        <v>43009</v>
      </c>
      <c r="D973" s="38">
        <v>43100</v>
      </c>
      <c r="E973" s="37" t="s">
        <v>67</v>
      </c>
      <c r="F973" s="37" t="s">
        <v>152</v>
      </c>
      <c r="H973" s="37" t="s">
        <v>129</v>
      </c>
      <c r="L973" s="37" t="s">
        <v>78</v>
      </c>
      <c r="Q973" s="39">
        <v>9498</v>
      </c>
      <c r="T973" s="37">
        <v>0</v>
      </c>
      <c r="U973" s="40">
        <f t="shared" si="49"/>
        <v>0</v>
      </c>
      <c r="AB973" s="37">
        <v>9498</v>
      </c>
      <c r="AF973" s="39">
        <v>9467</v>
      </c>
      <c r="AG973" s="40">
        <f t="shared" si="51"/>
        <v>0.99673615497999579</v>
      </c>
      <c r="AI973" s="41">
        <v>32.46</v>
      </c>
      <c r="AL973" s="41">
        <f t="shared" si="50"/>
        <v>307.29882000000003</v>
      </c>
    </row>
    <row r="974" spans="1:38">
      <c r="A974" s="37" t="s">
        <v>66</v>
      </c>
      <c r="B974" s="38">
        <v>43094</v>
      </c>
      <c r="C974" s="38">
        <v>43009</v>
      </c>
      <c r="D974" s="38">
        <v>43100</v>
      </c>
      <c r="E974" s="37" t="s">
        <v>67</v>
      </c>
      <c r="F974" s="37" t="s">
        <v>152</v>
      </c>
      <c r="H974" s="37" t="s">
        <v>130</v>
      </c>
      <c r="L974" s="37" t="s">
        <v>79</v>
      </c>
      <c r="Q974" s="39">
        <v>7811</v>
      </c>
      <c r="T974" s="37">
        <v>2</v>
      </c>
      <c r="U974" s="40">
        <f t="shared" si="49"/>
        <v>2.5836455238341301E-4</v>
      </c>
      <c r="AB974" s="37">
        <v>7811</v>
      </c>
      <c r="AF974" s="39">
        <v>7741</v>
      </c>
      <c r="AG974" s="40">
        <f t="shared" si="51"/>
        <v>0.99103827934963518</v>
      </c>
      <c r="AI974" s="41">
        <v>32.46</v>
      </c>
      <c r="AL974" s="41">
        <f t="shared" si="50"/>
        <v>251.27286000000001</v>
      </c>
    </row>
    <row r="975" spans="1:38">
      <c r="A975" s="37" t="s">
        <v>66</v>
      </c>
      <c r="B975" s="38">
        <v>43095</v>
      </c>
      <c r="C975" s="38">
        <v>43009</v>
      </c>
      <c r="D975" s="38">
        <v>43100</v>
      </c>
      <c r="E975" s="37" t="s">
        <v>67</v>
      </c>
      <c r="F975" s="37" t="s">
        <v>152</v>
      </c>
      <c r="H975" s="37" t="s">
        <v>130</v>
      </c>
      <c r="L975" s="37" t="s">
        <v>79</v>
      </c>
      <c r="Q975" s="39">
        <v>8429</v>
      </c>
      <c r="T975" s="37">
        <v>1</v>
      </c>
      <c r="U975" s="40">
        <f t="shared" si="49"/>
        <v>1.1954572624028691E-4</v>
      </c>
      <c r="AB975" s="37">
        <v>8429</v>
      </c>
      <c r="AF975" s="39">
        <v>8365</v>
      </c>
      <c r="AG975" s="40">
        <f t="shared" si="51"/>
        <v>0.99240716573733534</v>
      </c>
      <c r="AI975" s="41">
        <v>32.46</v>
      </c>
      <c r="AL975" s="41">
        <f t="shared" si="50"/>
        <v>271.52790000000005</v>
      </c>
    </row>
    <row r="976" spans="1:38">
      <c r="A976" s="37" t="s">
        <v>66</v>
      </c>
      <c r="B976" s="38">
        <v>43096</v>
      </c>
      <c r="C976" s="38">
        <v>43009</v>
      </c>
      <c r="D976" s="38">
        <v>43100</v>
      </c>
      <c r="E976" s="37" t="s">
        <v>67</v>
      </c>
      <c r="F976" s="37" t="s">
        <v>152</v>
      </c>
      <c r="H976" s="37" t="s">
        <v>130</v>
      </c>
      <c r="L976" s="37" t="s">
        <v>79</v>
      </c>
      <c r="Q976" s="39">
        <v>8145</v>
      </c>
      <c r="T976" s="37">
        <v>1</v>
      </c>
      <c r="U976" s="40">
        <f t="shared" si="49"/>
        <v>1.2368583797155226E-4</v>
      </c>
      <c r="AB976" s="37">
        <v>8145</v>
      </c>
      <c r="AF976" s="39">
        <v>8085</v>
      </c>
      <c r="AG976" s="40">
        <f t="shared" si="51"/>
        <v>0.99263351749539597</v>
      </c>
      <c r="AI976" s="41">
        <v>32.46</v>
      </c>
      <c r="AL976" s="41">
        <f t="shared" si="50"/>
        <v>262.43910000000005</v>
      </c>
    </row>
    <row r="977" spans="1:38">
      <c r="A977" s="37" t="s">
        <v>66</v>
      </c>
      <c r="B977" s="38">
        <v>43097</v>
      </c>
      <c r="C977" s="38">
        <v>43009</v>
      </c>
      <c r="D977" s="38">
        <v>43100</v>
      </c>
      <c r="E977" s="37" t="s">
        <v>67</v>
      </c>
      <c r="F977" s="37" t="s">
        <v>152</v>
      </c>
      <c r="H977" s="37" t="s">
        <v>130</v>
      </c>
      <c r="L977" s="37" t="s">
        <v>79</v>
      </c>
      <c r="Q977" s="39">
        <v>10043</v>
      </c>
      <c r="T977" s="37">
        <v>1</v>
      </c>
      <c r="U977" s="40">
        <f t="shared" si="49"/>
        <v>1.0045203415369161E-4</v>
      </c>
      <c r="AB977" s="37">
        <v>10043</v>
      </c>
      <c r="AF977" s="39">
        <v>9955</v>
      </c>
      <c r="AG977" s="40">
        <f t="shared" si="51"/>
        <v>0.99123767798466589</v>
      </c>
      <c r="AI977" s="41">
        <v>32.46</v>
      </c>
      <c r="AL977" s="41">
        <f t="shared" si="50"/>
        <v>323.13929999999999</v>
      </c>
    </row>
    <row r="978" spans="1:38">
      <c r="A978" s="37" t="s">
        <v>66</v>
      </c>
      <c r="B978" s="38">
        <v>43098</v>
      </c>
      <c r="C978" s="38">
        <v>43009</v>
      </c>
      <c r="D978" s="38">
        <v>43100</v>
      </c>
      <c r="E978" s="37" t="s">
        <v>67</v>
      </c>
      <c r="F978" s="37" t="s">
        <v>152</v>
      </c>
      <c r="H978" s="37" t="s">
        <v>130</v>
      </c>
      <c r="L978" s="37" t="s">
        <v>79</v>
      </c>
      <c r="Q978" s="39">
        <v>6058</v>
      </c>
      <c r="T978" s="37">
        <v>1</v>
      </c>
      <c r="U978" s="40">
        <f t="shared" si="49"/>
        <v>1.6608536787908985E-4</v>
      </c>
      <c r="AB978" s="37">
        <v>6058</v>
      </c>
      <c r="AF978" s="39">
        <v>6021</v>
      </c>
      <c r="AG978" s="40">
        <f t="shared" si="51"/>
        <v>0.99389237372069994</v>
      </c>
      <c r="AI978" s="41">
        <v>32.46</v>
      </c>
      <c r="AL978" s="41">
        <f t="shared" si="50"/>
        <v>195.44166000000001</v>
      </c>
    </row>
    <row r="979" spans="1:38">
      <c r="A979" s="37" t="s">
        <v>66</v>
      </c>
      <c r="B979" s="38">
        <v>43099</v>
      </c>
      <c r="C979" s="38">
        <v>43009</v>
      </c>
      <c r="D979" s="38">
        <v>43100</v>
      </c>
      <c r="E979" s="37" t="s">
        <v>67</v>
      </c>
      <c r="F979" s="37" t="s">
        <v>152</v>
      </c>
      <c r="H979" s="37" t="s">
        <v>130</v>
      </c>
      <c r="L979" s="37" t="s">
        <v>79</v>
      </c>
      <c r="Q979" s="39">
        <v>8153</v>
      </c>
      <c r="T979" s="37">
        <v>1</v>
      </c>
      <c r="U979" s="40">
        <f t="shared" si="49"/>
        <v>1.2368583797155226E-4</v>
      </c>
      <c r="AB979" s="37">
        <v>8153</v>
      </c>
      <c r="AF979" s="39">
        <v>8085</v>
      </c>
      <c r="AG979" s="40">
        <f t="shared" si="51"/>
        <v>0.99165951183613399</v>
      </c>
      <c r="AI979" s="41">
        <v>32.46</v>
      </c>
      <c r="AL979" s="41">
        <f t="shared" si="50"/>
        <v>262.43910000000005</v>
      </c>
    </row>
    <row r="980" spans="1:38">
      <c r="A980" s="37" t="s">
        <v>66</v>
      </c>
      <c r="B980" s="38">
        <v>43100</v>
      </c>
      <c r="C980" s="38">
        <v>43009</v>
      </c>
      <c r="D980" s="38">
        <v>43100</v>
      </c>
      <c r="E980" s="37" t="s">
        <v>67</v>
      </c>
      <c r="F980" s="37" t="s">
        <v>152</v>
      </c>
      <c r="H980" s="37" t="s">
        <v>130</v>
      </c>
      <c r="L980" s="37" t="s">
        <v>79</v>
      </c>
      <c r="Q980" s="39">
        <v>9341</v>
      </c>
      <c r="T980" s="37">
        <v>0</v>
      </c>
      <c r="U980" s="40">
        <f t="shared" si="49"/>
        <v>0</v>
      </c>
      <c r="AB980" s="37">
        <v>9341</v>
      </c>
      <c r="AF980" s="39">
        <v>9310</v>
      </c>
      <c r="AG980" s="40">
        <f t="shared" si="51"/>
        <v>0.9966812975056204</v>
      </c>
      <c r="AI980" s="41">
        <v>32.46</v>
      </c>
      <c r="AL980" s="41">
        <f t="shared" si="50"/>
        <v>302.20260000000002</v>
      </c>
    </row>
    <row r="981" spans="1:38">
      <c r="A981" s="37" t="s">
        <v>66</v>
      </c>
      <c r="B981" s="38">
        <v>43094</v>
      </c>
      <c r="C981" s="38">
        <v>43009</v>
      </c>
      <c r="D981" s="38">
        <v>43100</v>
      </c>
      <c r="E981" s="37" t="s">
        <v>67</v>
      </c>
      <c r="F981" s="37" t="s">
        <v>152</v>
      </c>
      <c r="H981" s="37" t="s">
        <v>128</v>
      </c>
      <c r="L981" s="37" t="s">
        <v>80</v>
      </c>
      <c r="Q981" s="39">
        <v>2604</v>
      </c>
      <c r="T981" s="37">
        <v>1</v>
      </c>
      <c r="U981" s="40">
        <f t="shared" si="49"/>
        <v>3.875968992248062E-4</v>
      </c>
      <c r="AB981" s="37">
        <v>2604</v>
      </c>
      <c r="AF981" s="39">
        <v>2580</v>
      </c>
      <c r="AG981" s="40">
        <f t="shared" si="51"/>
        <v>0.99078341013824889</v>
      </c>
      <c r="AI981" s="41">
        <v>35.71</v>
      </c>
      <c r="AL981" s="41">
        <f t="shared" si="50"/>
        <v>92.131799999999998</v>
      </c>
    </row>
    <row r="982" spans="1:38">
      <c r="A982" s="37" t="s">
        <v>66</v>
      </c>
      <c r="B982" s="38">
        <v>43095</v>
      </c>
      <c r="C982" s="38">
        <v>43009</v>
      </c>
      <c r="D982" s="38">
        <v>43100</v>
      </c>
      <c r="E982" s="37" t="s">
        <v>67</v>
      </c>
      <c r="F982" s="37" t="s">
        <v>152</v>
      </c>
      <c r="H982" s="37" t="s">
        <v>128</v>
      </c>
      <c r="L982" s="37" t="s">
        <v>80</v>
      </c>
      <c r="Q982" s="39">
        <v>3427</v>
      </c>
      <c r="T982" s="37">
        <v>3</v>
      </c>
      <c r="U982" s="40">
        <f t="shared" si="49"/>
        <v>8.8339222614840988E-4</v>
      </c>
      <c r="AB982" s="37">
        <v>3427</v>
      </c>
      <c r="AF982" s="39">
        <v>3396</v>
      </c>
      <c r="AG982" s="40">
        <f t="shared" si="51"/>
        <v>0.99095418733586227</v>
      </c>
      <c r="AI982" s="41">
        <v>35.71</v>
      </c>
      <c r="AL982" s="41">
        <f t="shared" si="50"/>
        <v>121.27116000000001</v>
      </c>
    </row>
    <row r="983" spans="1:38">
      <c r="A983" s="37" t="s">
        <v>66</v>
      </c>
      <c r="B983" s="38">
        <v>43096</v>
      </c>
      <c r="C983" s="38">
        <v>43009</v>
      </c>
      <c r="D983" s="38">
        <v>43100</v>
      </c>
      <c r="E983" s="37" t="s">
        <v>67</v>
      </c>
      <c r="F983" s="37" t="s">
        <v>152</v>
      </c>
      <c r="H983" s="37" t="s">
        <v>128</v>
      </c>
      <c r="L983" s="37" t="s">
        <v>80</v>
      </c>
      <c r="Q983" s="39">
        <v>1616</v>
      </c>
      <c r="T983" s="37">
        <v>2</v>
      </c>
      <c r="U983" s="40">
        <f t="shared" si="49"/>
        <v>1.2610340479192938E-3</v>
      </c>
      <c r="AB983" s="37">
        <v>1616</v>
      </c>
      <c r="AF983" s="39">
        <v>1586</v>
      </c>
      <c r="AG983" s="40">
        <f t="shared" si="51"/>
        <v>0.98143564356435642</v>
      </c>
      <c r="AI983" s="41">
        <v>35.71</v>
      </c>
      <c r="AL983" s="41">
        <f t="shared" si="50"/>
        <v>56.636060000000008</v>
      </c>
    </row>
    <row r="984" spans="1:38">
      <c r="A984" s="37" t="s">
        <v>66</v>
      </c>
      <c r="B984" s="38">
        <v>43097</v>
      </c>
      <c r="C984" s="38">
        <v>43009</v>
      </c>
      <c r="D984" s="38">
        <v>43100</v>
      </c>
      <c r="E984" s="37" t="s">
        <v>67</v>
      </c>
      <c r="F984" s="37" t="s">
        <v>152</v>
      </c>
      <c r="H984" s="37" t="s">
        <v>128</v>
      </c>
      <c r="L984" s="37" t="s">
        <v>80</v>
      </c>
      <c r="Q984" s="39">
        <v>3520</v>
      </c>
      <c r="T984" s="37">
        <v>4</v>
      </c>
      <c r="U984" s="40">
        <f t="shared" si="49"/>
        <v>1.152073732718894E-3</v>
      </c>
      <c r="AB984" s="37">
        <v>3520</v>
      </c>
      <c r="AF984" s="39">
        <v>3472</v>
      </c>
      <c r="AG984" s="40">
        <f t="shared" si="51"/>
        <v>0.98636363636363633</v>
      </c>
      <c r="AI984" s="41">
        <v>35.71</v>
      </c>
      <c r="AL984" s="41">
        <f t="shared" si="50"/>
        <v>123.98512000000001</v>
      </c>
    </row>
    <row r="985" spans="1:38">
      <c r="A985" s="37" t="s">
        <v>66</v>
      </c>
      <c r="B985" s="38">
        <v>43098</v>
      </c>
      <c r="C985" s="38">
        <v>43009</v>
      </c>
      <c r="D985" s="38">
        <v>43100</v>
      </c>
      <c r="E985" s="37" t="s">
        <v>67</v>
      </c>
      <c r="F985" s="37" t="s">
        <v>152</v>
      </c>
      <c r="H985" s="37" t="s">
        <v>128</v>
      </c>
      <c r="L985" s="37" t="s">
        <v>80</v>
      </c>
      <c r="Q985" s="39">
        <v>1993</v>
      </c>
      <c r="T985" s="37">
        <v>0</v>
      </c>
      <c r="U985" s="40">
        <f t="shared" si="49"/>
        <v>0</v>
      </c>
      <c r="AB985" s="37">
        <v>1993</v>
      </c>
      <c r="AF985" s="39">
        <v>1965</v>
      </c>
      <c r="AG985" s="40">
        <f t="shared" si="51"/>
        <v>0.98595082789764177</v>
      </c>
      <c r="AI985" s="41">
        <v>35.71</v>
      </c>
      <c r="AL985" s="41">
        <f t="shared" si="50"/>
        <v>70.170150000000007</v>
      </c>
    </row>
    <row r="986" spans="1:38">
      <c r="A986" s="37" t="s">
        <v>66</v>
      </c>
      <c r="B986" s="38">
        <v>43099</v>
      </c>
      <c r="C986" s="38">
        <v>43009</v>
      </c>
      <c r="D986" s="38">
        <v>43100</v>
      </c>
      <c r="E986" s="37" t="s">
        <v>67</v>
      </c>
      <c r="F986" s="37" t="s">
        <v>152</v>
      </c>
      <c r="H986" s="37" t="s">
        <v>128</v>
      </c>
      <c r="L986" s="37" t="s">
        <v>80</v>
      </c>
      <c r="Q986" s="39">
        <v>2259</v>
      </c>
      <c r="T986" s="37">
        <v>2</v>
      </c>
      <c r="U986" s="40">
        <f t="shared" si="49"/>
        <v>8.9847259658580418E-4</v>
      </c>
      <c r="AB986" s="37">
        <v>2259</v>
      </c>
      <c r="AF986" s="39">
        <v>2226</v>
      </c>
      <c r="AG986" s="40">
        <f t="shared" si="51"/>
        <v>0.98539176626826031</v>
      </c>
      <c r="AI986" s="41">
        <v>35.71</v>
      </c>
      <c r="AL986" s="41">
        <f t="shared" si="50"/>
        <v>79.490460000000013</v>
      </c>
    </row>
    <row r="987" spans="1:38">
      <c r="A987" s="37" t="s">
        <v>66</v>
      </c>
      <c r="B987" s="38">
        <v>43100</v>
      </c>
      <c r="C987" s="38">
        <v>43009</v>
      </c>
      <c r="D987" s="38">
        <v>43100</v>
      </c>
      <c r="E987" s="37" t="s">
        <v>67</v>
      </c>
      <c r="F987" s="37" t="s">
        <v>152</v>
      </c>
      <c r="H987" s="37" t="s">
        <v>128</v>
      </c>
      <c r="L987" s="37" t="s">
        <v>80</v>
      </c>
      <c r="Q987" s="39">
        <v>2740</v>
      </c>
      <c r="T987" s="37">
        <v>0</v>
      </c>
      <c r="U987" s="40">
        <f t="shared" si="49"/>
        <v>0</v>
      </c>
      <c r="AB987" s="37">
        <v>2740</v>
      </c>
      <c r="AF987" s="39">
        <v>2729</v>
      </c>
      <c r="AG987" s="40">
        <f t="shared" si="51"/>
        <v>0.99598540145985404</v>
      </c>
      <c r="AI987" s="41">
        <v>35.71</v>
      </c>
      <c r="AL987" s="41">
        <f t="shared" si="50"/>
        <v>97.452590000000001</v>
      </c>
    </row>
    <row r="988" spans="1:38">
      <c r="A988" s="37" t="s">
        <v>66</v>
      </c>
      <c r="B988" s="38">
        <v>43094</v>
      </c>
      <c r="C988" s="38">
        <v>43009</v>
      </c>
      <c r="D988" s="38">
        <v>43100</v>
      </c>
      <c r="E988" s="37" t="s">
        <v>67</v>
      </c>
      <c r="F988" s="37" t="s">
        <v>152</v>
      </c>
      <c r="H988" s="37" t="s">
        <v>129</v>
      </c>
      <c r="L988" s="37" t="s">
        <v>81</v>
      </c>
      <c r="Q988" s="39">
        <v>2531</v>
      </c>
      <c r="T988" s="37">
        <v>0</v>
      </c>
      <c r="U988" s="40">
        <f t="shared" si="49"/>
        <v>0</v>
      </c>
      <c r="AB988" s="37">
        <v>2531</v>
      </c>
      <c r="AF988" s="39">
        <v>2521</v>
      </c>
      <c r="AG988" s="40">
        <f t="shared" si="51"/>
        <v>0.99604899249308576</v>
      </c>
      <c r="AI988" s="41">
        <v>35.71</v>
      </c>
      <c r="AL988" s="41">
        <f t="shared" si="50"/>
        <v>90.024910000000006</v>
      </c>
    </row>
    <row r="989" spans="1:38">
      <c r="A989" s="37" t="s">
        <v>66</v>
      </c>
      <c r="B989" s="38">
        <v>43095</v>
      </c>
      <c r="C989" s="38">
        <v>43009</v>
      </c>
      <c r="D989" s="38">
        <v>43100</v>
      </c>
      <c r="E989" s="37" t="s">
        <v>67</v>
      </c>
      <c r="F989" s="37" t="s">
        <v>152</v>
      </c>
      <c r="H989" s="37" t="s">
        <v>129</v>
      </c>
      <c r="L989" s="37" t="s">
        <v>81</v>
      </c>
      <c r="Q989" s="39">
        <v>3286</v>
      </c>
      <c r="T989" s="37">
        <v>0</v>
      </c>
      <c r="U989" s="40">
        <f t="shared" si="49"/>
        <v>0</v>
      </c>
      <c r="AB989" s="37">
        <v>3286</v>
      </c>
      <c r="AF989" s="39">
        <v>3270</v>
      </c>
      <c r="AG989" s="40">
        <f t="shared" si="51"/>
        <v>0.99513085818624469</v>
      </c>
      <c r="AI989" s="41">
        <v>35.71</v>
      </c>
      <c r="AL989" s="41">
        <f t="shared" si="50"/>
        <v>116.7717</v>
      </c>
    </row>
    <row r="990" spans="1:38">
      <c r="A990" s="37" t="s">
        <v>66</v>
      </c>
      <c r="B990" s="38">
        <v>43096</v>
      </c>
      <c r="C990" s="38">
        <v>43009</v>
      </c>
      <c r="D990" s="38">
        <v>43100</v>
      </c>
      <c r="E990" s="37" t="s">
        <v>67</v>
      </c>
      <c r="F990" s="37" t="s">
        <v>152</v>
      </c>
      <c r="H990" s="37" t="s">
        <v>129</v>
      </c>
      <c r="L990" s="37" t="s">
        <v>81</v>
      </c>
      <c r="Q990" s="39">
        <v>1539</v>
      </c>
      <c r="T990" s="37">
        <v>0</v>
      </c>
      <c r="U990" s="40">
        <f t="shared" si="49"/>
        <v>0</v>
      </c>
      <c r="AB990" s="37">
        <v>1539</v>
      </c>
      <c r="AF990" s="39">
        <v>1531</v>
      </c>
      <c r="AG990" s="40">
        <f t="shared" si="51"/>
        <v>0.99480181936322287</v>
      </c>
      <c r="AI990" s="41">
        <v>35.71</v>
      </c>
      <c r="AL990" s="41">
        <f t="shared" si="50"/>
        <v>54.67201</v>
      </c>
    </row>
    <row r="991" spans="1:38">
      <c r="A991" s="37" t="s">
        <v>66</v>
      </c>
      <c r="B991" s="38">
        <v>43097</v>
      </c>
      <c r="C991" s="38">
        <v>43009</v>
      </c>
      <c r="D991" s="38">
        <v>43100</v>
      </c>
      <c r="E991" s="37" t="s">
        <v>67</v>
      </c>
      <c r="F991" s="37" t="s">
        <v>152</v>
      </c>
      <c r="H991" s="37" t="s">
        <v>129</v>
      </c>
      <c r="L991" s="37" t="s">
        <v>81</v>
      </c>
      <c r="Q991" s="39">
        <v>3397</v>
      </c>
      <c r="T991" s="37">
        <v>2</v>
      </c>
      <c r="U991" s="40">
        <f t="shared" si="49"/>
        <v>5.9470710674992561E-4</v>
      </c>
      <c r="AB991" s="37">
        <v>3397</v>
      </c>
      <c r="AF991" s="39">
        <v>3363</v>
      </c>
      <c r="AG991" s="40">
        <f t="shared" si="51"/>
        <v>0.98999116867824555</v>
      </c>
      <c r="AI991" s="41">
        <v>35.71</v>
      </c>
      <c r="AL991" s="41">
        <f t="shared" si="50"/>
        <v>120.09272999999999</v>
      </c>
    </row>
    <row r="992" spans="1:38">
      <c r="A992" s="37" t="s">
        <v>66</v>
      </c>
      <c r="B992" s="38">
        <v>43098</v>
      </c>
      <c r="C992" s="38">
        <v>43009</v>
      </c>
      <c r="D992" s="38">
        <v>43100</v>
      </c>
      <c r="E992" s="37" t="s">
        <v>67</v>
      </c>
      <c r="F992" s="37" t="s">
        <v>152</v>
      </c>
      <c r="H992" s="37" t="s">
        <v>129</v>
      </c>
      <c r="L992" s="37" t="s">
        <v>81</v>
      </c>
      <c r="Q992" s="39">
        <v>1873</v>
      </c>
      <c r="T992" s="37">
        <v>0</v>
      </c>
      <c r="U992" s="40">
        <f t="shared" si="49"/>
        <v>0</v>
      </c>
      <c r="AB992" s="37">
        <v>1873</v>
      </c>
      <c r="AF992" s="39">
        <v>1871</v>
      </c>
      <c r="AG992" s="40">
        <f t="shared" si="51"/>
        <v>0.99893219434062996</v>
      </c>
      <c r="AI992" s="41">
        <v>35.71</v>
      </c>
      <c r="AL992" s="41">
        <f t="shared" si="50"/>
        <v>66.813410000000005</v>
      </c>
    </row>
    <row r="993" spans="1:38">
      <c r="A993" s="37" t="s">
        <v>66</v>
      </c>
      <c r="B993" s="38">
        <v>43099</v>
      </c>
      <c r="C993" s="38">
        <v>43009</v>
      </c>
      <c r="D993" s="38">
        <v>43100</v>
      </c>
      <c r="E993" s="37" t="s">
        <v>67</v>
      </c>
      <c r="F993" s="37" t="s">
        <v>152</v>
      </c>
      <c r="H993" s="37" t="s">
        <v>129</v>
      </c>
      <c r="L993" s="37" t="s">
        <v>81</v>
      </c>
      <c r="Q993" s="39">
        <v>2164</v>
      </c>
      <c r="T993" s="37">
        <v>0</v>
      </c>
      <c r="U993" s="40">
        <f t="shared" si="49"/>
        <v>0</v>
      </c>
      <c r="AB993" s="37">
        <v>2164</v>
      </c>
      <c r="AF993" s="39">
        <v>2156</v>
      </c>
      <c r="AG993" s="40">
        <f t="shared" si="51"/>
        <v>0.99630314232902029</v>
      </c>
      <c r="AI993" s="41">
        <v>35.71</v>
      </c>
      <c r="AL993" s="41">
        <f t="shared" si="50"/>
        <v>76.990759999999995</v>
      </c>
    </row>
    <row r="994" spans="1:38">
      <c r="A994" s="37" t="s">
        <v>66</v>
      </c>
      <c r="B994" s="38">
        <v>43100</v>
      </c>
      <c r="C994" s="38">
        <v>43009</v>
      </c>
      <c r="D994" s="38">
        <v>43100</v>
      </c>
      <c r="E994" s="37" t="s">
        <v>67</v>
      </c>
      <c r="F994" s="37" t="s">
        <v>152</v>
      </c>
      <c r="H994" s="37" t="s">
        <v>129</v>
      </c>
      <c r="L994" s="37" t="s">
        <v>81</v>
      </c>
      <c r="Q994" s="39">
        <v>2724</v>
      </c>
      <c r="T994" s="37">
        <v>0</v>
      </c>
      <c r="U994" s="40">
        <f t="shared" si="49"/>
        <v>0</v>
      </c>
      <c r="AB994" s="37">
        <v>2724</v>
      </c>
      <c r="AF994" s="39">
        <v>2705</v>
      </c>
      <c r="AG994" s="40">
        <f t="shared" si="51"/>
        <v>0.99302496328928047</v>
      </c>
      <c r="AI994" s="41">
        <v>35.71</v>
      </c>
      <c r="AL994" s="41">
        <f t="shared" si="50"/>
        <v>96.595550000000003</v>
      </c>
    </row>
    <row r="995" spans="1:38">
      <c r="A995" s="37" t="s">
        <v>66</v>
      </c>
      <c r="B995" s="38">
        <v>43094</v>
      </c>
      <c r="C995" s="38">
        <v>43009</v>
      </c>
      <c r="D995" s="38">
        <v>43100</v>
      </c>
      <c r="E995" s="37" t="s">
        <v>67</v>
      </c>
      <c r="F995" s="37" t="s">
        <v>152</v>
      </c>
      <c r="H995" s="37" t="s">
        <v>130</v>
      </c>
      <c r="L995" s="37" t="s">
        <v>82</v>
      </c>
      <c r="Q995" s="39">
        <v>2350</v>
      </c>
      <c r="T995" s="37">
        <v>0</v>
      </c>
      <c r="U995" s="40">
        <f t="shared" si="49"/>
        <v>0</v>
      </c>
      <c r="AB995" s="37">
        <v>2350</v>
      </c>
      <c r="AF995" s="39">
        <v>2337</v>
      </c>
      <c r="AG995" s="40">
        <f t="shared" si="51"/>
        <v>0.99446808510638296</v>
      </c>
      <c r="AI995" s="41">
        <v>35.71</v>
      </c>
      <c r="AL995" s="41">
        <f t="shared" si="50"/>
        <v>83.454270000000008</v>
      </c>
    </row>
    <row r="996" spans="1:38">
      <c r="A996" s="37" t="s">
        <v>66</v>
      </c>
      <c r="B996" s="38">
        <v>43095</v>
      </c>
      <c r="C996" s="38">
        <v>43009</v>
      </c>
      <c r="D996" s="38">
        <v>43100</v>
      </c>
      <c r="E996" s="37" t="s">
        <v>67</v>
      </c>
      <c r="F996" s="37" t="s">
        <v>152</v>
      </c>
      <c r="H996" s="37" t="s">
        <v>130</v>
      </c>
      <c r="L996" s="37" t="s">
        <v>82</v>
      </c>
      <c r="Q996" s="39">
        <v>3082</v>
      </c>
      <c r="T996" s="37">
        <v>0</v>
      </c>
      <c r="U996" s="40">
        <f t="shared" si="49"/>
        <v>0</v>
      </c>
      <c r="AB996" s="37">
        <v>3082</v>
      </c>
      <c r="AF996" s="39">
        <v>3064</v>
      </c>
      <c r="AG996" s="40">
        <f t="shared" si="51"/>
        <v>0.9941596365996106</v>
      </c>
      <c r="AI996" s="41">
        <v>35.71</v>
      </c>
      <c r="AL996" s="41">
        <f t="shared" si="50"/>
        <v>109.41544</v>
      </c>
    </row>
    <row r="997" spans="1:38">
      <c r="A997" s="37" t="s">
        <v>66</v>
      </c>
      <c r="B997" s="38">
        <v>43096</v>
      </c>
      <c r="C997" s="38">
        <v>43009</v>
      </c>
      <c r="D997" s="38">
        <v>43100</v>
      </c>
      <c r="E997" s="37" t="s">
        <v>67</v>
      </c>
      <c r="F997" s="37" t="s">
        <v>152</v>
      </c>
      <c r="H997" s="37" t="s">
        <v>130</v>
      </c>
      <c r="L997" s="37" t="s">
        <v>82</v>
      </c>
      <c r="Q997" s="39">
        <v>1417</v>
      </c>
      <c r="T997" s="37">
        <v>0</v>
      </c>
      <c r="U997" s="40">
        <f t="shared" si="49"/>
        <v>0</v>
      </c>
      <c r="AB997" s="37">
        <v>1417</v>
      </c>
      <c r="AF997" s="39">
        <v>1406</v>
      </c>
      <c r="AG997" s="40">
        <f t="shared" si="51"/>
        <v>0.99223712067748771</v>
      </c>
      <c r="AI997" s="41">
        <v>35.71</v>
      </c>
      <c r="AL997" s="41">
        <f t="shared" si="50"/>
        <v>50.208260000000003</v>
      </c>
    </row>
    <row r="998" spans="1:38">
      <c r="A998" s="37" t="s">
        <v>66</v>
      </c>
      <c r="B998" s="38">
        <v>43097</v>
      </c>
      <c r="C998" s="38">
        <v>43009</v>
      </c>
      <c r="D998" s="38">
        <v>43100</v>
      </c>
      <c r="E998" s="37" t="s">
        <v>67</v>
      </c>
      <c r="F998" s="37" t="s">
        <v>152</v>
      </c>
      <c r="H998" s="37" t="s">
        <v>130</v>
      </c>
      <c r="L998" s="37" t="s">
        <v>82</v>
      </c>
      <c r="Q998" s="39">
        <v>3196</v>
      </c>
      <c r="T998" s="37">
        <v>0</v>
      </c>
      <c r="U998" s="40">
        <f t="shared" si="49"/>
        <v>0</v>
      </c>
      <c r="AB998" s="37">
        <v>3196</v>
      </c>
      <c r="AF998" s="39">
        <v>3172</v>
      </c>
      <c r="AG998" s="40">
        <f t="shared" si="51"/>
        <v>0.99249061326658328</v>
      </c>
      <c r="AI998" s="41">
        <v>35.71</v>
      </c>
      <c r="AL998" s="41">
        <f t="shared" si="50"/>
        <v>113.27212000000002</v>
      </c>
    </row>
    <row r="999" spans="1:38">
      <c r="A999" s="37" t="s">
        <v>66</v>
      </c>
      <c r="B999" s="38">
        <v>43098</v>
      </c>
      <c r="C999" s="38">
        <v>43009</v>
      </c>
      <c r="D999" s="38">
        <v>43100</v>
      </c>
      <c r="E999" s="37" t="s">
        <v>67</v>
      </c>
      <c r="F999" s="37" t="s">
        <v>152</v>
      </c>
      <c r="H999" s="37" t="s">
        <v>130</v>
      </c>
      <c r="L999" s="37" t="s">
        <v>82</v>
      </c>
      <c r="Q999" s="39">
        <v>1741</v>
      </c>
      <c r="T999" s="37">
        <v>0</v>
      </c>
      <c r="U999" s="40">
        <f t="shared" si="49"/>
        <v>0</v>
      </c>
      <c r="AB999" s="37">
        <v>1741</v>
      </c>
      <c r="AF999" s="39">
        <v>1737</v>
      </c>
      <c r="AG999" s="40">
        <f t="shared" si="51"/>
        <v>0.99770246984491673</v>
      </c>
      <c r="AI999" s="41">
        <v>35.71</v>
      </c>
      <c r="AL999" s="41">
        <f t="shared" si="50"/>
        <v>62.028270000000006</v>
      </c>
    </row>
    <row r="1000" spans="1:38">
      <c r="A1000" s="37" t="s">
        <v>66</v>
      </c>
      <c r="B1000" s="38">
        <v>43099</v>
      </c>
      <c r="C1000" s="38">
        <v>43009</v>
      </c>
      <c r="D1000" s="38">
        <v>43100</v>
      </c>
      <c r="E1000" s="37" t="s">
        <v>67</v>
      </c>
      <c r="F1000" s="37" t="s">
        <v>152</v>
      </c>
      <c r="H1000" s="37" t="s">
        <v>130</v>
      </c>
      <c r="L1000" s="37" t="s">
        <v>82</v>
      </c>
      <c r="Q1000" s="39">
        <v>2005</v>
      </c>
      <c r="T1000" s="37">
        <v>0</v>
      </c>
      <c r="U1000" s="40">
        <f t="shared" si="49"/>
        <v>0</v>
      </c>
      <c r="AB1000" s="37">
        <v>2005</v>
      </c>
      <c r="AF1000" s="39">
        <v>1997</v>
      </c>
      <c r="AG1000" s="40">
        <f t="shared" si="51"/>
        <v>0.99600997506234412</v>
      </c>
      <c r="AI1000" s="41">
        <v>35.71</v>
      </c>
      <c r="AL1000" s="41">
        <f t="shared" si="50"/>
        <v>71.31286999999999</v>
      </c>
    </row>
    <row r="1001" spans="1:38">
      <c r="A1001" s="37" t="s">
        <v>66</v>
      </c>
      <c r="B1001" s="38">
        <v>43100</v>
      </c>
      <c r="C1001" s="38">
        <v>43009</v>
      </c>
      <c r="D1001" s="38">
        <v>43100</v>
      </c>
      <c r="E1001" s="37" t="s">
        <v>67</v>
      </c>
      <c r="F1001" s="37" t="s">
        <v>152</v>
      </c>
      <c r="H1001" s="37" t="s">
        <v>130</v>
      </c>
      <c r="L1001" s="37" t="s">
        <v>82</v>
      </c>
      <c r="Q1001" s="39">
        <v>2657</v>
      </c>
      <c r="T1001" s="37">
        <v>0</v>
      </c>
      <c r="U1001" s="40">
        <f t="shared" si="49"/>
        <v>0</v>
      </c>
      <c r="AB1001" s="37">
        <v>2657</v>
      </c>
      <c r="AF1001" s="39">
        <v>2644</v>
      </c>
      <c r="AG1001" s="40">
        <f t="shared" si="51"/>
        <v>0.99510726383138881</v>
      </c>
      <c r="AI1001" s="41">
        <v>35.71</v>
      </c>
      <c r="AL1001" s="41">
        <f t="shared" si="50"/>
        <v>94.417240000000007</v>
      </c>
    </row>
    <row r="1002" spans="1:38">
      <c r="A1002" s="37" t="s">
        <v>66</v>
      </c>
      <c r="B1002" s="38">
        <v>43094</v>
      </c>
      <c r="C1002" s="38">
        <v>43009</v>
      </c>
      <c r="D1002" s="38">
        <v>43100</v>
      </c>
      <c r="E1002" s="37" t="s">
        <v>67</v>
      </c>
      <c r="F1002" s="37" t="s">
        <v>152</v>
      </c>
      <c r="H1002" s="37" t="s">
        <v>74</v>
      </c>
      <c r="L1002" s="37" t="s">
        <v>83</v>
      </c>
      <c r="T1002" s="37">
        <v>5</v>
      </c>
      <c r="U1002" s="40">
        <f t="shared" si="49"/>
        <v>4.4899425287356321E-4</v>
      </c>
      <c r="AF1002" s="39">
        <v>11136</v>
      </c>
      <c r="AI1002" s="41">
        <v>6.17</v>
      </c>
      <c r="AL1002" s="41">
        <f t="shared" si="50"/>
        <v>68.709119999999999</v>
      </c>
    </row>
    <row r="1003" spans="1:38">
      <c r="A1003" s="37" t="s">
        <v>66</v>
      </c>
      <c r="B1003" s="38">
        <v>43095</v>
      </c>
      <c r="C1003" s="38">
        <v>43009</v>
      </c>
      <c r="D1003" s="38">
        <v>43100</v>
      </c>
      <c r="E1003" s="37" t="s">
        <v>67</v>
      </c>
      <c r="F1003" s="37" t="s">
        <v>152</v>
      </c>
      <c r="H1003" s="37" t="s">
        <v>74</v>
      </c>
      <c r="L1003" s="37" t="s">
        <v>83</v>
      </c>
      <c r="T1003" s="37">
        <v>7</v>
      </c>
      <c r="U1003" s="40">
        <f t="shared" si="49"/>
        <v>6.2001771479185119E-4</v>
      </c>
      <c r="AF1003" s="39">
        <v>11290</v>
      </c>
      <c r="AI1003" s="41">
        <v>6.17</v>
      </c>
      <c r="AL1003" s="41">
        <f t="shared" si="50"/>
        <v>69.659300000000002</v>
      </c>
    </row>
    <row r="1004" spans="1:38">
      <c r="A1004" s="37" t="s">
        <v>66</v>
      </c>
      <c r="B1004" s="38">
        <v>43096</v>
      </c>
      <c r="C1004" s="38">
        <v>43009</v>
      </c>
      <c r="D1004" s="38">
        <v>43100</v>
      </c>
      <c r="E1004" s="37" t="s">
        <v>67</v>
      </c>
      <c r="F1004" s="37" t="s">
        <v>152</v>
      </c>
      <c r="H1004" s="37" t="s">
        <v>74</v>
      </c>
      <c r="L1004" s="37" t="s">
        <v>83</v>
      </c>
      <c r="T1004" s="37">
        <v>6</v>
      </c>
      <c r="U1004" s="40">
        <f t="shared" si="49"/>
        <v>5.7410774088603961E-4</v>
      </c>
      <c r="AF1004" s="39">
        <v>10451</v>
      </c>
      <c r="AI1004" s="41">
        <v>6.17</v>
      </c>
      <c r="AL1004" s="41">
        <f t="shared" si="50"/>
        <v>64.482669999999999</v>
      </c>
    </row>
    <row r="1005" spans="1:38">
      <c r="A1005" s="37" t="s">
        <v>66</v>
      </c>
      <c r="B1005" s="38">
        <v>43097</v>
      </c>
      <c r="C1005" s="38">
        <v>43009</v>
      </c>
      <c r="D1005" s="38">
        <v>43100</v>
      </c>
      <c r="E1005" s="37" t="s">
        <v>67</v>
      </c>
      <c r="F1005" s="37" t="s">
        <v>152</v>
      </c>
      <c r="H1005" s="37" t="s">
        <v>74</v>
      </c>
      <c r="L1005" s="37" t="s">
        <v>83</v>
      </c>
      <c r="T1005" s="37">
        <v>7</v>
      </c>
      <c r="U1005" s="40">
        <f t="shared" si="49"/>
        <v>4.8797490414778671E-4</v>
      </c>
      <c r="AF1005" s="39">
        <v>14345</v>
      </c>
      <c r="AI1005" s="41">
        <v>6.17</v>
      </c>
      <c r="AL1005" s="41">
        <f t="shared" si="50"/>
        <v>88.508649999999989</v>
      </c>
    </row>
    <row r="1006" spans="1:38">
      <c r="A1006" s="37" t="s">
        <v>66</v>
      </c>
      <c r="B1006" s="38">
        <v>43098</v>
      </c>
      <c r="C1006" s="38">
        <v>43009</v>
      </c>
      <c r="D1006" s="38">
        <v>43100</v>
      </c>
      <c r="E1006" s="37" t="s">
        <v>67</v>
      </c>
      <c r="F1006" s="37" t="s">
        <v>152</v>
      </c>
      <c r="H1006" s="37" t="s">
        <v>74</v>
      </c>
      <c r="L1006" s="37" t="s">
        <v>83</v>
      </c>
      <c r="T1006" s="37">
        <v>8</v>
      </c>
      <c r="U1006" s="40">
        <f t="shared" si="49"/>
        <v>9.3874677305796764E-4</v>
      </c>
      <c r="AF1006" s="39">
        <v>8522</v>
      </c>
      <c r="AI1006" s="41">
        <v>6.17</v>
      </c>
      <c r="AL1006" s="41">
        <f t="shared" si="50"/>
        <v>52.580739999999999</v>
      </c>
    </row>
    <row r="1007" spans="1:38">
      <c r="A1007" s="37" t="s">
        <v>66</v>
      </c>
      <c r="B1007" s="38">
        <v>43099</v>
      </c>
      <c r="C1007" s="38">
        <v>43009</v>
      </c>
      <c r="D1007" s="38">
        <v>43100</v>
      </c>
      <c r="E1007" s="37" t="s">
        <v>67</v>
      </c>
      <c r="F1007" s="37" t="s">
        <v>152</v>
      </c>
      <c r="H1007" s="37" t="s">
        <v>74</v>
      </c>
      <c r="L1007" s="37" t="s">
        <v>83</v>
      </c>
      <c r="T1007" s="37">
        <v>4</v>
      </c>
      <c r="U1007" s="40">
        <f t="shared" si="49"/>
        <v>3.8164297299875965E-4</v>
      </c>
      <c r="AF1007" s="39">
        <v>10481</v>
      </c>
      <c r="AI1007" s="41">
        <v>6.17</v>
      </c>
      <c r="AL1007" s="41">
        <f t="shared" si="50"/>
        <v>64.66776999999999</v>
      </c>
    </row>
    <row r="1008" spans="1:38">
      <c r="A1008" s="37" t="s">
        <v>66</v>
      </c>
      <c r="B1008" s="38">
        <v>43100</v>
      </c>
      <c r="C1008" s="38">
        <v>43009</v>
      </c>
      <c r="D1008" s="38">
        <v>43100</v>
      </c>
      <c r="E1008" s="37" t="s">
        <v>67</v>
      </c>
      <c r="F1008" s="37" t="s">
        <v>152</v>
      </c>
      <c r="H1008" s="37" t="s">
        <v>74</v>
      </c>
      <c r="L1008" s="37" t="s">
        <v>83</v>
      </c>
      <c r="T1008" s="37">
        <v>1</v>
      </c>
      <c r="U1008" s="40">
        <f t="shared" ref="U1008:U1022" si="52">T1008/AF1008</f>
        <v>8.5258760337624692E-5</v>
      </c>
      <c r="AF1008" s="39">
        <v>11729</v>
      </c>
      <c r="AI1008" s="41">
        <v>6.17</v>
      </c>
      <c r="AL1008" s="41">
        <f t="shared" si="50"/>
        <v>72.367929999999987</v>
      </c>
    </row>
    <row r="1009" spans="1:38">
      <c r="A1009" s="37" t="s">
        <v>66</v>
      </c>
      <c r="B1009" s="38">
        <v>43094</v>
      </c>
      <c r="C1009" s="38">
        <v>43009</v>
      </c>
      <c r="D1009" s="38">
        <v>43100</v>
      </c>
      <c r="E1009" s="37" t="s">
        <v>67</v>
      </c>
      <c r="F1009" s="37" t="s">
        <v>152</v>
      </c>
      <c r="H1009" s="37" t="s">
        <v>131</v>
      </c>
      <c r="L1009" s="37" t="s">
        <v>84</v>
      </c>
      <c r="T1009" s="37">
        <v>4</v>
      </c>
      <c r="U1009" s="40">
        <f t="shared" si="52"/>
        <v>4.0920716112531971E-4</v>
      </c>
      <c r="AF1009" s="39">
        <v>9775</v>
      </c>
      <c r="AI1009" s="41">
        <v>7.4</v>
      </c>
      <c r="AL1009" s="41">
        <f t="shared" ref="AL1009:AL1022" si="53">AF1009*AI1009/1000</f>
        <v>72.334999999999994</v>
      </c>
    </row>
    <row r="1010" spans="1:38">
      <c r="A1010" s="37" t="s">
        <v>66</v>
      </c>
      <c r="B1010" s="38">
        <v>43095</v>
      </c>
      <c r="C1010" s="38">
        <v>43009</v>
      </c>
      <c r="D1010" s="38">
        <v>43100</v>
      </c>
      <c r="E1010" s="37" t="s">
        <v>67</v>
      </c>
      <c r="F1010" s="37" t="s">
        <v>152</v>
      </c>
      <c r="H1010" s="37" t="s">
        <v>131</v>
      </c>
      <c r="L1010" s="37" t="s">
        <v>84</v>
      </c>
      <c r="T1010" s="37">
        <v>5</v>
      </c>
      <c r="U1010" s="40">
        <f t="shared" si="52"/>
        <v>4.9387593836428293E-4</v>
      </c>
      <c r="AF1010" s="39">
        <v>10124</v>
      </c>
      <c r="AI1010" s="41">
        <v>7.4</v>
      </c>
      <c r="AL1010" s="41">
        <f t="shared" si="53"/>
        <v>74.917600000000007</v>
      </c>
    </row>
    <row r="1011" spans="1:38">
      <c r="A1011" s="37" t="s">
        <v>66</v>
      </c>
      <c r="B1011" s="38">
        <v>43096</v>
      </c>
      <c r="C1011" s="38">
        <v>43009</v>
      </c>
      <c r="D1011" s="38">
        <v>43100</v>
      </c>
      <c r="E1011" s="37" t="s">
        <v>67</v>
      </c>
      <c r="F1011" s="37" t="s">
        <v>152</v>
      </c>
      <c r="H1011" s="37" t="s">
        <v>131</v>
      </c>
      <c r="L1011" s="37" t="s">
        <v>84</v>
      </c>
      <c r="T1011" s="37">
        <v>4</v>
      </c>
      <c r="U1011" s="40">
        <f t="shared" si="52"/>
        <v>4.1485169052063887E-4</v>
      </c>
      <c r="AF1011" s="39">
        <v>9642</v>
      </c>
      <c r="AI1011" s="41">
        <v>7.4</v>
      </c>
      <c r="AL1011" s="41">
        <f t="shared" si="53"/>
        <v>71.350800000000007</v>
      </c>
    </row>
    <row r="1012" spans="1:38">
      <c r="A1012" s="37" t="s">
        <v>66</v>
      </c>
      <c r="B1012" s="38">
        <v>43097</v>
      </c>
      <c r="C1012" s="38">
        <v>43009</v>
      </c>
      <c r="D1012" s="38">
        <v>43100</v>
      </c>
      <c r="E1012" s="37" t="s">
        <v>67</v>
      </c>
      <c r="F1012" s="37" t="s">
        <v>152</v>
      </c>
      <c r="H1012" s="37" t="s">
        <v>131</v>
      </c>
      <c r="L1012" s="37" t="s">
        <v>84</v>
      </c>
      <c r="T1012" s="37">
        <v>6</v>
      </c>
      <c r="U1012" s="40">
        <f t="shared" si="52"/>
        <v>4.9232789037498975E-4</v>
      </c>
      <c r="AF1012" s="39">
        <v>12187</v>
      </c>
      <c r="AI1012" s="41">
        <v>7.4</v>
      </c>
      <c r="AL1012" s="41">
        <f t="shared" si="53"/>
        <v>90.183800000000005</v>
      </c>
    </row>
    <row r="1013" spans="1:38">
      <c r="A1013" s="37" t="s">
        <v>66</v>
      </c>
      <c r="B1013" s="38">
        <v>43098</v>
      </c>
      <c r="C1013" s="38">
        <v>43009</v>
      </c>
      <c r="D1013" s="38">
        <v>43100</v>
      </c>
      <c r="E1013" s="37" t="s">
        <v>67</v>
      </c>
      <c r="F1013" s="37" t="s">
        <v>152</v>
      </c>
      <c r="H1013" s="37" t="s">
        <v>131</v>
      </c>
      <c r="L1013" s="37" t="s">
        <v>84</v>
      </c>
      <c r="T1013" s="37">
        <v>3</v>
      </c>
      <c r="U1013" s="40">
        <f t="shared" si="52"/>
        <v>4.1079008626591809E-4</v>
      </c>
      <c r="AF1013" s="39">
        <v>7303</v>
      </c>
      <c r="AI1013" s="41">
        <v>7.4</v>
      </c>
      <c r="AL1013" s="41">
        <f t="shared" si="53"/>
        <v>54.042200000000001</v>
      </c>
    </row>
    <row r="1014" spans="1:38">
      <c r="A1014" s="37" t="s">
        <v>66</v>
      </c>
      <c r="B1014" s="38">
        <v>43099</v>
      </c>
      <c r="C1014" s="38">
        <v>43009</v>
      </c>
      <c r="D1014" s="38">
        <v>43100</v>
      </c>
      <c r="E1014" s="37" t="s">
        <v>67</v>
      </c>
      <c r="F1014" s="37" t="s">
        <v>152</v>
      </c>
      <c r="H1014" s="37" t="s">
        <v>131</v>
      </c>
      <c r="L1014" s="37" t="s">
        <v>84</v>
      </c>
      <c r="T1014" s="37">
        <v>1</v>
      </c>
      <c r="U1014" s="40">
        <f t="shared" si="52"/>
        <v>1.0327377878756583E-4</v>
      </c>
      <c r="AF1014" s="39">
        <v>9683</v>
      </c>
      <c r="AI1014" s="41">
        <v>7.4</v>
      </c>
      <c r="AL1014" s="41">
        <f t="shared" si="53"/>
        <v>71.654200000000003</v>
      </c>
    </row>
    <row r="1015" spans="1:38">
      <c r="A1015" s="37" t="s">
        <v>66</v>
      </c>
      <c r="B1015" s="38">
        <v>43100</v>
      </c>
      <c r="C1015" s="38">
        <v>43009</v>
      </c>
      <c r="D1015" s="38">
        <v>43100</v>
      </c>
      <c r="E1015" s="37" t="s">
        <v>67</v>
      </c>
      <c r="F1015" s="37" t="s">
        <v>152</v>
      </c>
      <c r="H1015" s="37" t="s">
        <v>131</v>
      </c>
      <c r="L1015" s="37" t="s">
        <v>84</v>
      </c>
      <c r="T1015" s="37">
        <v>2</v>
      </c>
      <c r="U1015" s="40">
        <f t="shared" si="52"/>
        <v>1.9815713861091845E-4</v>
      </c>
      <c r="AF1015" s="39">
        <v>10093</v>
      </c>
      <c r="AI1015" s="41">
        <v>7.4</v>
      </c>
      <c r="AL1015" s="41">
        <f t="shared" si="53"/>
        <v>74.688199999999995</v>
      </c>
    </row>
    <row r="1016" spans="1:38">
      <c r="A1016" s="37" t="s">
        <v>66</v>
      </c>
      <c r="B1016" s="38">
        <v>43094</v>
      </c>
      <c r="C1016" s="38">
        <v>43009</v>
      </c>
      <c r="D1016" s="38">
        <v>43100</v>
      </c>
      <c r="E1016" s="37" t="s">
        <v>67</v>
      </c>
      <c r="F1016" s="37" t="s">
        <v>152</v>
      </c>
      <c r="H1016" s="37" t="s">
        <v>131</v>
      </c>
      <c r="L1016" s="37" t="s">
        <v>85</v>
      </c>
      <c r="T1016" s="37">
        <v>0</v>
      </c>
      <c r="U1016" s="40">
        <f t="shared" si="52"/>
        <v>0</v>
      </c>
      <c r="AF1016" s="39">
        <v>2730</v>
      </c>
      <c r="AI1016" s="41">
        <v>8.14</v>
      </c>
      <c r="AL1016" s="41">
        <f t="shared" si="53"/>
        <v>22.222200000000001</v>
      </c>
    </row>
    <row r="1017" spans="1:38">
      <c r="A1017" s="37" t="s">
        <v>66</v>
      </c>
      <c r="B1017" s="38">
        <v>43095</v>
      </c>
      <c r="C1017" s="38">
        <v>43009</v>
      </c>
      <c r="D1017" s="38">
        <v>43100</v>
      </c>
      <c r="E1017" s="37" t="s">
        <v>67</v>
      </c>
      <c r="F1017" s="37" t="s">
        <v>152</v>
      </c>
      <c r="H1017" s="37" t="s">
        <v>131</v>
      </c>
      <c r="L1017" s="37" t="s">
        <v>85</v>
      </c>
      <c r="T1017" s="37">
        <v>0</v>
      </c>
      <c r="U1017" s="40">
        <f t="shared" si="52"/>
        <v>0</v>
      </c>
      <c r="AF1017" s="39">
        <v>3631</v>
      </c>
      <c r="AI1017" s="41">
        <v>8.14</v>
      </c>
      <c r="AL1017" s="41">
        <f t="shared" si="53"/>
        <v>29.556340000000002</v>
      </c>
    </row>
    <row r="1018" spans="1:38">
      <c r="A1018" s="37" t="s">
        <v>66</v>
      </c>
      <c r="B1018" s="38">
        <v>43096</v>
      </c>
      <c r="C1018" s="38">
        <v>43009</v>
      </c>
      <c r="D1018" s="38">
        <v>43100</v>
      </c>
      <c r="E1018" s="37" t="s">
        <v>67</v>
      </c>
      <c r="F1018" s="37" t="s">
        <v>152</v>
      </c>
      <c r="H1018" s="37" t="s">
        <v>131</v>
      </c>
      <c r="L1018" s="37" t="s">
        <v>85</v>
      </c>
      <c r="T1018" s="37">
        <v>0</v>
      </c>
      <c r="U1018" s="40">
        <f t="shared" si="52"/>
        <v>0</v>
      </c>
      <c r="AF1018" s="39">
        <v>1709</v>
      </c>
      <c r="AI1018" s="41">
        <v>8.14</v>
      </c>
      <c r="AL1018" s="41">
        <f t="shared" si="53"/>
        <v>13.91126</v>
      </c>
    </row>
    <row r="1019" spans="1:38">
      <c r="A1019" s="37" t="s">
        <v>66</v>
      </c>
      <c r="B1019" s="38">
        <v>43097</v>
      </c>
      <c r="C1019" s="38">
        <v>43009</v>
      </c>
      <c r="D1019" s="38">
        <v>43100</v>
      </c>
      <c r="E1019" s="37" t="s">
        <v>67</v>
      </c>
      <c r="F1019" s="37" t="s">
        <v>152</v>
      </c>
      <c r="H1019" s="37" t="s">
        <v>131</v>
      </c>
      <c r="L1019" s="37" t="s">
        <v>85</v>
      </c>
      <c r="T1019" s="37">
        <v>2</v>
      </c>
      <c r="U1019" s="40">
        <f t="shared" si="52"/>
        <v>5.4347826086956522E-4</v>
      </c>
      <c r="AF1019" s="39">
        <v>3680</v>
      </c>
      <c r="AI1019" s="41">
        <v>8.14</v>
      </c>
      <c r="AL1019" s="41">
        <f t="shared" si="53"/>
        <v>29.955200000000001</v>
      </c>
    </row>
    <row r="1020" spans="1:38">
      <c r="A1020" s="37" t="s">
        <v>66</v>
      </c>
      <c r="B1020" s="38">
        <v>43098</v>
      </c>
      <c r="C1020" s="38">
        <v>43009</v>
      </c>
      <c r="D1020" s="38">
        <v>43100</v>
      </c>
      <c r="E1020" s="37" t="s">
        <v>67</v>
      </c>
      <c r="F1020" s="37" t="s">
        <v>152</v>
      </c>
      <c r="H1020" s="37" t="s">
        <v>131</v>
      </c>
      <c r="L1020" s="37" t="s">
        <v>85</v>
      </c>
      <c r="T1020" s="37">
        <v>1</v>
      </c>
      <c r="U1020" s="40">
        <f t="shared" si="52"/>
        <v>4.7169811320754717E-4</v>
      </c>
      <c r="AF1020" s="39">
        <v>2120</v>
      </c>
      <c r="AI1020" s="41">
        <v>8.14</v>
      </c>
      <c r="AL1020" s="41">
        <f t="shared" si="53"/>
        <v>17.256800000000002</v>
      </c>
    </row>
    <row r="1021" spans="1:38">
      <c r="A1021" s="37" t="s">
        <v>66</v>
      </c>
      <c r="B1021" s="38">
        <v>43099</v>
      </c>
      <c r="C1021" s="38">
        <v>43009</v>
      </c>
      <c r="D1021" s="38">
        <v>43100</v>
      </c>
      <c r="E1021" s="37" t="s">
        <v>67</v>
      </c>
      <c r="F1021" s="37" t="s">
        <v>152</v>
      </c>
      <c r="H1021" s="37" t="s">
        <v>131</v>
      </c>
      <c r="L1021" s="37" t="s">
        <v>85</v>
      </c>
      <c r="T1021" s="37">
        <v>0</v>
      </c>
      <c r="U1021" s="40">
        <f t="shared" si="52"/>
        <v>0</v>
      </c>
      <c r="AF1021" s="39">
        <v>2402</v>
      </c>
      <c r="AI1021" s="41">
        <v>8.14</v>
      </c>
      <c r="AL1021" s="41">
        <f t="shared" si="53"/>
        <v>19.552280000000003</v>
      </c>
    </row>
    <row r="1022" spans="1:38">
      <c r="A1022" s="37" t="s">
        <v>66</v>
      </c>
      <c r="B1022" s="38">
        <v>43100</v>
      </c>
      <c r="C1022" s="38">
        <v>43009</v>
      </c>
      <c r="D1022" s="38">
        <v>43100</v>
      </c>
      <c r="E1022" s="37" t="s">
        <v>67</v>
      </c>
      <c r="F1022" s="37" t="s">
        <v>152</v>
      </c>
      <c r="H1022" s="37" t="s">
        <v>131</v>
      </c>
      <c r="L1022" s="37" t="s">
        <v>85</v>
      </c>
      <c r="T1022" s="37">
        <v>2</v>
      </c>
      <c r="U1022" s="40">
        <f t="shared" si="52"/>
        <v>6.8446269678302531E-4</v>
      </c>
      <c r="AF1022" s="39">
        <v>2922</v>
      </c>
      <c r="AI1022" s="41">
        <v>8.14</v>
      </c>
      <c r="AL1022" s="41">
        <f t="shared" si="53"/>
        <v>23.785080000000001</v>
      </c>
    </row>
  </sheetData>
  <autoFilter ref="A2:AL96">
    <sortState ref="A3:AL162">
      <sortCondition ref="L2:L96"/>
    </sortState>
  </autoFilter>
  <mergeCells count="4">
    <mergeCell ref="A1:O1"/>
    <mergeCell ref="P1:Z1"/>
    <mergeCell ref="AA1:AH1"/>
    <mergeCell ref="AI1:AL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matrix!$B$2:$B$6</xm:f>
          </x14:formula1>
          <xm:sqref>K3</xm:sqref>
        </x14:dataValidation>
        <x14:dataValidation type="list" allowBlank="1" showInputMessage="1" showErrorMessage="1">
          <x14:formula1>
            <xm:f>matrix!$A$2:$A$4</xm:f>
          </x14:formula1>
          <xm:sqref>J3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D10" sqref="D10"/>
    </sheetView>
  </sheetViews>
  <sheetFormatPr defaultRowHeight="15"/>
  <cols>
    <col min="1" max="1" width="102.85546875" customWidth="1"/>
    <col min="2" max="2" width="28.42578125" bestFit="1" customWidth="1"/>
    <col min="3" max="3" width="22.42578125" bestFit="1" customWidth="1"/>
    <col min="4" max="4" width="25.140625" bestFit="1" customWidth="1"/>
    <col min="5" max="5" width="32.28515625" bestFit="1" customWidth="1"/>
    <col min="6" max="6" width="22.85546875" bestFit="1" customWidth="1"/>
  </cols>
  <sheetData>
    <row r="1" spans="1:6">
      <c r="A1" s="53" t="s">
        <v>24</v>
      </c>
      <c r="B1" s="1" t="s">
        <v>161</v>
      </c>
    </row>
    <row r="3" spans="1:6">
      <c r="A3" s="53" t="s">
        <v>154</v>
      </c>
      <c r="B3" s="1" t="s">
        <v>156</v>
      </c>
      <c r="C3" s="1" t="s">
        <v>157</v>
      </c>
      <c r="D3" s="1" t="s">
        <v>158</v>
      </c>
      <c r="E3" s="1" t="s">
        <v>159</v>
      </c>
      <c r="F3" s="1" t="s">
        <v>160</v>
      </c>
    </row>
    <row r="4" spans="1:6">
      <c r="A4" s="54" t="s">
        <v>67</v>
      </c>
      <c r="B4" s="56">
        <v>10087921</v>
      </c>
      <c r="C4" s="56">
        <v>4627</v>
      </c>
      <c r="D4" s="56">
        <v>10087921</v>
      </c>
      <c r="E4" s="56">
        <v>9934912</v>
      </c>
      <c r="F4" s="56">
        <v>268739.36959999992</v>
      </c>
    </row>
    <row r="5" spans="1:6">
      <c r="A5" s="55" t="s">
        <v>93</v>
      </c>
      <c r="B5" s="56">
        <v>8172384</v>
      </c>
      <c r="C5" s="56">
        <v>3543</v>
      </c>
      <c r="D5" s="56">
        <v>8172384</v>
      </c>
      <c r="E5" s="56">
        <v>8043216</v>
      </c>
      <c r="F5" s="56">
        <v>217568.99279999989</v>
      </c>
    </row>
    <row r="6" spans="1:6">
      <c r="A6" s="55" t="s">
        <v>133</v>
      </c>
      <c r="B6" s="56">
        <v>1915537</v>
      </c>
      <c r="C6" s="56">
        <v>1084</v>
      </c>
      <c r="D6" s="56">
        <v>1915537</v>
      </c>
      <c r="E6" s="56">
        <v>1891696</v>
      </c>
      <c r="F6" s="56">
        <v>51170.376800000005</v>
      </c>
    </row>
    <row r="7" spans="1:6">
      <c r="A7" s="54" t="s">
        <v>155</v>
      </c>
      <c r="B7" s="56">
        <v>10087921</v>
      </c>
      <c r="C7" s="56">
        <v>4627</v>
      </c>
      <c r="D7" s="56">
        <v>10087921</v>
      </c>
      <c r="E7" s="56">
        <v>9934912</v>
      </c>
      <c r="F7" s="56">
        <v>268739.36959999992</v>
      </c>
    </row>
    <row r="9" spans="1:6">
      <c r="C9" t="s">
        <v>162</v>
      </c>
      <c r="D9" t="s">
        <v>163</v>
      </c>
    </row>
    <row r="10" spans="1:6">
      <c r="C10" s="57">
        <f>GETPIVOTDATA("Sum of Video views - Completions",$A$3,"Publisher","Hulu","Placement Name","HULU.COM»Run of Site»N/A (:30s)»SS»Video Player:  Long/Short Form»Multiple Devices»US-General-General-Hulu-In-Stream-Video-General-TBD-EN-General»PJV8H1")/GETPIVOTDATA("Sum of Video views - total",$A$3,"Publisher","Hulu","Placement Name","HULU.COM»Run of Site»N/A (:30s)»SS»Video Player:  Long/Short Form»Multiple Devices»US-General-General-Hulu-In-Stream-Video-General-TBD-EN-General»PJV8H1")</f>
        <v>0.98419457529161625</v>
      </c>
      <c r="D10" s="57">
        <f>GETPIVOTDATA("Sum of Video views - Completions",$A$3,"Publisher","Hulu","Placement Name","HULU.COM»Run of Site»N/A (:30s)»SS»Video Player:  Long/Short Form»Multiple Devices»Vanilla Asset_|US-General-General-Hulu-In-Stream-Video-General-TBD-EN-General»PKF973")/GETPIVOTDATA("Sum of Video views - total",$A$3,"Publisher","Hulu","Placement Name","HULU.COM»Run of Site»N/A (:30s)»SS»Video Player:  Long/Short Form»Multiple Devices»Vanilla Asset_|US-General-General-Hulu-In-Stream-Video-General-TBD-EN-General»PKF973")</f>
        <v>0.9875538817574393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"/>
  <sheetViews>
    <sheetView zoomScale="80" zoomScaleNormal="80" workbookViewId="0">
      <pane ySplit="2" topLeftCell="A3" activePane="bottomLeft" state="frozen"/>
      <selection activeCell="A2" sqref="A2"/>
      <selection pane="bottomLeft" activeCell="A2" sqref="A2:AL99"/>
    </sheetView>
  </sheetViews>
  <sheetFormatPr defaultColWidth="21" defaultRowHeight="15"/>
  <cols>
    <col min="1" max="1" width="21" style="1"/>
    <col min="2" max="4" width="21" style="25"/>
    <col min="5" max="5" width="21" style="1"/>
    <col min="6" max="6" width="40.5703125" style="1" bestFit="1" customWidth="1"/>
    <col min="7" max="7" width="21" style="1"/>
    <col min="8" max="8" width="25.85546875" style="1" customWidth="1"/>
    <col min="9" max="16" width="21" style="1"/>
    <col min="17" max="17" width="21" style="31"/>
    <col min="18" max="20" width="21" style="1"/>
    <col min="21" max="21" width="21" style="28"/>
    <col min="22" max="27" width="21" style="1"/>
    <col min="28" max="28" width="21" style="31"/>
    <col min="29" max="31" width="21" style="1"/>
    <col min="32" max="32" width="21" style="31"/>
    <col min="33" max="34" width="21" style="1"/>
    <col min="35" max="35" width="21" style="26"/>
    <col min="36" max="16384" width="21" style="1"/>
  </cols>
  <sheetData>
    <row r="1" spans="1:51" s="5" customFormat="1" ht="15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  <c r="P1" s="66" t="s">
        <v>1</v>
      </c>
      <c r="Q1" s="67"/>
      <c r="R1" s="67"/>
      <c r="S1" s="67"/>
      <c r="T1" s="67"/>
      <c r="U1" s="67"/>
      <c r="V1" s="67"/>
      <c r="W1" s="67"/>
      <c r="X1" s="67"/>
      <c r="Y1" s="67"/>
      <c r="Z1" s="68"/>
      <c r="AA1" s="69" t="s">
        <v>2</v>
      </c>
      <c r="AB1" s="70"/>
      <c r="AC1" s="70"/>
      <c r="AD1" s="70"/>
      <c r="AE1" s="70"/>
      <c r="AF1" s="70"/>
      <c r="AG1" s="70"/>
      <c r="AH1" s="71"/>
      <c r="AI1" s="72" t="s">
        <v>3</v>
      </c>
      <c r="AJ1" s="73"/>
      <c r="AK1" s="73"/>
      <c r="AL1" s="74"/>
    </row>
    <row r="2" spans="1:51" ht="60.75" thickBot="1">
      <c r="A2" s="23" t="s">
        <v>28</v>
      </c>
      <c r="B2" s="34" t="s">
        <v>24</v>
      </c>
      <c r="C2" s="34" t="s">
        <v>64</v>
      </c>
      <c r="D2" s="34" t="s">
        <v>65</v>
      </c>
      <c r="E2" s="20" t="s">
        <v>4</v>
      </c>
      <c r="F2" s="20" t="s">
        <v>27</v>
      </c>
      <c r="G2" s="20" t="s">
        <v>26</v>
      </c>
      <c r="H2" s="24" t="s">
        <v>29</v>
      </c>
      <c r="I2" s="24" t="s">
        <v>30</v>
      </c>
      <c r="J2" s="24" t="s">
        <v>31</v>
      </c>
      <c r="K2" s="24" t="s">
        <v>32</v>
      </c>
      <c r="L2" s="20" t="s">
        <v>5</v>
      </c>
      <c r="M2" s="20" t="s">
        <v>25</v>
      </c>
      <c r="N2" s="20" t="s">
        <v>6</v>
      </c>
      <c r="O2" s="22" t="s">
        <v>7</v>
      </c>
      <c r="P2" s="19" t="s">
        <v>8</v>
      </c>
      <c r="Q2" s="30" t="s">
        <v>9</v>
      </c>
      <c r="R2" s="20" t="s">
        <v>10</v>
      </c>
      <c r="S2" s="20" t="s">
        <v>11</v>
      </c>
      <c r="T2" s="20" t="s">
        <v>12</v>
      </c>
      <c r="U2" s="33" t="s">
        <v>63</v>
      </c>
      <c r="V2" s="20" t="s">
        <v>13</v>
      </c>
      <c r="W2" s="20" t="s">
        <v>14</v>
      </c>
      <c r="X2" s="20" t="s">
        <v>16</v>
      </c>
      <c r="Y2" s="20" t="s">
        <v>17</v>
      </c>
      <c r="Z2" s="22" t="s">
        <v>18</v>
      </c>
      <c r="AA2" s="19" t="s">
        <v>19</v>
      </c>
      <c r="AB2" s="30" t="s">
        <v>20</v>
      </c>
      <c r="AC2" s="20" t="s">
        <v>58</v>
      </c>
      <c r="AD2" s="20" t="s">
        <v>59</v>
      </c>
      <c r="AE2" s="20" t="s">
        <v>60</v>
      </c>
      <c r="AF2" s="32" t="s">
        <v>61</v>
      </c>
      <c r="AG2" s="21" t="s">
        <v>62</v>
      </c>
      <c r="AH2" s="22" t="s">
        <v>21</v>
      </c>
      <c r="AI2" s="35" t="s">
        <v>43</v>
      </c>
      <c r="AJ2" s="17" t="s">
        <v>44</v>
      </c>
      <c r="AK2" s="17" t="s">
        <v>22</v>
      </c>
      <c r="AL2" s="18" t="s">
        <v>23</v>
      </c>
      <c r="AM2" s="2"/>
      <c r="AN2" s="2"/>
      <c r="AO2" s="2"/>
      <c r="AP2" s="2"/>
      <c r="AQ2" s="3"/>
      <c r="AR2" s="2"/>
      <c r="AS2" s="4"/>
      <c r="AT2" s="4"/>
      <c r="AU2" s="4"/>
      <c r="AV2" s="4"/>
      <c r="AW2" s="4"/>
      <c r="AX2" s="2"/>
      <c r="AY2" s="4"/>
    </row>
    <row r="3" spans="1:51">
      <c r="A3" s="1" t="s">
        <v>90</v>
      </c>
      <c r="B3" s="25">
        <v>43009</v>
      </c>
      <c r="C3" s="25">
        <v>43009</v>
      </c>
      <c r="D3" s="25">
        <v>43100</v>
      </c>
      <c r="E3" s="1" t="s">
        <v>67</v>
      </c>
      <c r="F3" s="1" t="s">
        <v>91</v>
      </c>
      <c r="H3" s="1" t="s">
        <v>92</v>
      </c>
      <c r="L3" s="1" t="s">
        <v>93</v>
      </c>
      <c r="Q3" s="31">
        <v>226136</v>
      </c>
      <c r="T3" s="1">
        <v>54</v>
      </c>
      <c r="U3" s="28">
        <f>T3/AF3</f>
        <v>2.4185854857997679E-4</v>
      </c>
      <c r="AB3" s="31">
        <v>226136</v>
      </c>
      <c r="AF3" s="31">
        <v>223271</v>
      </c>
      <c r="AG3" s="28">
        <f>AF3/Q3</f>
        <v>0.98733063289348</v>
      </c>
      <c r="AI3" s="26">
        <v>27.05</v>
      </c>
      <c r="AL3" s="26">
        <f>AF3*AI3/1000</f>
        <v>6039.4805500000002</v>
      </c>
    </row>
    <row r="4" spans="1:51">
      <c r="A4" s="1" t="s">
        <v>90</v>
      </c>
      <c r="B4" s="25">
        <v>43010</v>
      </c>
      <c r="C4" s="25">
        <v>43009</v>
      </c>
      <c r="D4" s="25">
        <v>43100</v>
      </c>
      <c r="E4" s="1" t="s">
        <v>67</v>
      </c>
      <c r="F4" s="1" t="s">
        <v>91</v>
      </c>
      <c r="H4" s="1" t="s">
        <v>92</v>
      </c>
      <c r="L4" s="1" t="s">
        <v>93</v>
      </c>
      <c r="Q4" s="31">
        <v>214732</v>
      </c>
      <c r="T4" s="1">
        <v>76</v>
      </c>
      <c r="U4" s="28">
        <f t="shared" ref="U4:U10" si="0">T4/AF4</f>
        <v>3.6236030056833351E-4</v>
      </c>
      <c r="AB4" s="31">
        <v>214732</v>
      </c>
      <c r="AF4" s="31">
        <v>209736</v>
      </c>
      <c r="AG4" s="28">
        <f t="shared" ref="AG4:AG67" si="1">AF4/Q4</f>
        <v>0.97673378909524433</v>
      </c>
      <c r="AI4" s="26">
        <v>27.05</v>
      </c>
      <c r="AL4" s="26">
        <f>AF4*AI4/1000</f>
        <v>5673.3588</v>
      </c>
    </row>
    <row r="5" spans="1:51">
      <c r="A5" s="1" t="s">
        <v>90</v>
      </c>
      <c r="B5" s="25">
        <v>43011</v>
      </c>
      <c r="C5" s="25">
        <v>43009</v>
      </c>
      <c r="D5" s="25">
        <v>43100</v>
      </c>
      <c r="E5" s="1" t="s">
        <v>67</v>
      </c>
      <c r="F5" s="1" t="s">
        <v>91</v>
      </c>
      <c r="H5" s="1" t="s">
        <v>92</v>
      </c>
      <c r="L5" s="1" t="s">
        <v>93</v>
      </c>
      <c r="Q5" s="31">
        <v>215319</v>
      </c>
      <c r="T5" s="1">
        <v>37</v>
      </c>
      <c r="U5" s="28">
        <f t="shared" si="0"/>
        <v>1.7519271198318149E-4</v>
      </c>
      <c r="AB5" s="31">
        <v>215319</v>
      </c>
      <c r="AF5" s="31">
        <v>211196</v>
      </c>
      <c r="AG5" s="28">
        <f t="shared" si="1"/>
        <v>0.98085166659700262</v>
      </c>
      <c r="AI5" s="26">
        <v>27.05</v>
      </c>
      <c r="AL5" s="26">
        <f t="shared" ref="AL5:AL24" si="2">AF5*AI5/1000</f>
        <v>5712.8517999999995</v>
      </c>
    </row>
    <row r="6" spans="1:51">
      <c r="A6" s="1" t="s">
        <v>90</v>
      </c>
      <c r="B6" s="25">
        <v>43012</v>
      </c>
      <c r="C6" s="25">
        <v>43009</v>
      </c>
      <c r="D6" s="25">
        <v>43100</v>
      </c>
      <c r="E6" s="1" t="s">
        <v>67</v>
      </c>
      <c r="F6" s="1" t="s">
        <v>91</v>
      </c>
      <c r="H6" s="1" t="s">
        <v>92</v>
      </c>
      <c r="L6" s="1" t="s">
        <v>93</v>
      </c>
      <c r="Q6" s="31">
        <v>219854</v>
      </c>
      <c r="T6" s="1">
        <v>62</v>
      </c>
      <c r="U6" s="28">
        <f t="shared" si="0"/>
        <v>2.8641911431818393E-4</v>
      </c>
      <c r="AB6" s="31">
        <v>219854</v>
      </c>
      <c r="AF6" s="31">
        <v>216466</v>
      </c>
      <c r="AG6" s="28">
        <f t="shared" si="1"/>
        <v>0.98458977321313235</v>
      </c>
      <c r="AI6" s="26">
        <v>27.05</v>
      </c>
      <c r="AL6" s="26">
        <f t="shared" si="2"/>
        <v>5855.4052999999994</v>
      </c>
    </row>
    <row r="7" spans="1:51">
      <c r="A7" s="1" t="s">
        <v>90</v>
      </c>
      <c r="B7" s="25">
        <v>43013</v>
      </c>
      <c r="C7" s="25">
        <v>43009</v>
      </c>
      <c r="D7" s="25">
        <v>43100</v>
      </c>
      <c r="E7" s="1" t="s">
        <v>67</v>
      </c>
      <c r="F7" s="1" t="s">
        <v>91</v>
      </c>
      <c r="H7" s="1" t="s">
        <v>92</v>
      </c>
      <c r="L7" s="1" t="s">
        <v>93</v>
      </c>
      <c r="Q7" s="31">
        <v>212405</v>
      </c>
      <c r="T7" s="1">
        <v>44</v>
      </c>
      <c r="U7" s="28">
        <f t="shared" si="0"/>
        <v>2.1042261469228084E-4</v>
      </c>
      <c r="AB7" s="31">
        <v>212405</v>
      </c>
      <c r="AF7" s="31">
        <v>209103</v>
      </c>
      <c r="AG7" s="28">
        <f t="shared" si="1"/>
        <v>0.98445422659541915</v>
      </c>
      <c r="AI7" s="26">
        <v>27.05</v>
      </c>
      <c r="AL7" s="26">
        <f t="shared" si="2"/>
        <v>5656.2361500000006</v>
      </c>
    </row>
    <row r="8" spans="1:51">
      <c r="A8" s="1" t="s">
        <v>90</v>
      </c>
      <c r="B8" s="25">
        <v>43014</v>
      </c>
      <c r="C8" s="25">
        <v>43009</v>
      </c>
      <c r="D8" s="25">
        <v>43100</v>
      </c>
      <c r="E8" s="1" t="s">
        <v>67</v>
      </c>
      <c r="F8" s="1" t="s">
        <v>91</v>
      </c>
      <c r="H8" s="1" t="s">
        <v>92</v>
      </c>
      <c r="L8" s="1" t="s">
        <v>93</v>
      </c>
      <c r="Q8" s="31">
        <v>227634</v>
      </c>
      <c r="T8" s="1">
        <v>49</v>
      </c>
      <c r="U8" s="28">
        <f t="shared" si="0"/>
        <v>2.1848761977803441E-4</v>
      </c>
      <c r="AB8" s="31">
        <v>227634</v>
      </c>
      <c r="AF8" s="31">
        <v>224269</v>
      </c>
      <c r="AG8" s="28">
        <f t="shared" si="1"/>
        <v>0.98521749826475835</v>
      </c>
      <c r="AI8" s="26">
        <v>27.05</v>
      </c>
      <c r="AL8" s="26">
        <f t="shared" si="2"/>
        <v>6066.4764500000001</v>
      </c>
    </row>
    <row r="9" spans="1:51">
      <c r="A9" s="1" t="s">
        <v>90</v>
      </c>
      <c r="B9" s="25">
        <v>43015</v>
      </c>
      <c r="C9" s="25">
        <v>43009</v>
      </c>
      <c r="D9" s="25">
        <v>43100</v>
      </c>
      <c r="E9" s="1" t="s">
        <v>67</v>
      </c>
      <c r="F9" s="1" t="s">
        <v>91</v>
      </c>
      <c r="H9" s="1" t="s">
        <v>92</v>
      </c>
      <c r="L9" s="1" t="s">
        <v>93</v>
      </c>
      <c r="Q9" s="31">
        <v>222790</v>
      </c>
      <c r="T9" s="1">
        <v>29</v>
      </c>
      <c r="U9" s="28">
        <f t="shared" si="0"/>
        <v>1.3197895618298654E-4</v>
      </c>
      <c r="AB9" s="31">
        <v>222790</v>
      </c>
      <c r="AF9" s="31">
        <v>219732</v>
      </c>
      <c r="AG9" s="28">
        <f t="shared" si="1"/>
        <v>0.98627406975178422</v>
      </c>
      <c r="AI9" s="26">
        <v>27.05</v>
      </c>
      <c r="AL9" s="26">
        <f t="shared" si="2"/>
        <v>5943.7506000000003</v>
      </c>
    </row>
    <row r="10" spans="1:51">
      <c r="A10" s="1" t="s">
        <v>90</v>
      </c>
      <c r="B10" s="25">
        <v>43016</v>
      </c>
      <c r="C10" s="25">
        <v>43009</v>
      </c>
      <c r="D10" s="25">
        <v>43100</v>
      </c>
      <c r="E10" s="1" t="s">
        <v>67</v>
      </c>
      <c r="F10" s="1" t="s">
        <v>91</v>
      </c>
      <c r="H10" s="1" t="s">
        <v>92</v>
      </c>
      <c r="L10" s="1" t="s">
        <v>93</v>
      </c>
      <c r="Q10" s="31">
        <v>219297</v>
      </c>
      <c r="T10" s="1">
        <v>26</v>
      </c>
      <c r="U10" s="28">
        <f t="shared" si="0"/>
        <v>1.2015675835551613E-4</v>
      </c>
      <c r="AB10" s="31">
        <v>219297</v>
      </c>
      <c r="AF10" s="31">
        <v>216384</v>
      </c>
      <c r="AG10" s="28">
        <f t="shared" si="1"/>
        <v>0.98671664455054109</v>
      </c>
      <c r="AI10" s="26">
        <v>27.05</v>
      </c>
      <c r="AL10" s="26">
        <f t="shared" si="2"/>
        <v>5853.1872000000003</v>
      </c>
    </row>
    <row r="11" spans="1:51">
      <c r="A11" s="1" t="s">
        <v>90</v>
      </c>
      <c r="B11" s="25">
        <v>43017</v>
      </c>
      <c r="C11" s="25">
        <v>43009</v>
      </c>
      <c r="D11" s="25">
        <v>43100</v>
      </c>
      <c r="E11" s="1" t="s">
        <v>67</v>
      </c>
      <c r="F11" s="1" t="s">
        <v>91</v>
      </c>
      <c r="H11" s="1" t="s">
        <v>92</v>
      </c>
      <c r="L11" s="1" t="s">
        <v>93</v>
      </c>
      <c r="Q11" s="31">
        <v>201430</v>
      </c>
      <c r="T11" s="1">
        <v>34</v>
      </c>
      <c r="U11" s="28">
        <f>T11/AF11</f>
        <v>1.7141675951741139E-4</v>
      </c>
      <c r="AB11" s="31">
        <v>201430</v>
      </c>
      <c r="AF11" s="31">
        <v>198347</v>
      </c>
      <c r="AG11" s="28">
        <f t="shared" si="1"/>
        <v>0.98469443479124263</v>
      </c>
      <c r="AI11" s="26">
        <v>27.05</v>
      </c>
      <c r="AL11" s="26">
        <f t="shared" si="2"/>
        <v>5365.2863500000003</v>
      </c>
    </row>
    <row r="12" spans="1:51">
      <c r="A12" s="1" t="s">
        <v>90</v>
      </c>
      <c r="B12" s="25">
        <v>43018</v>
      </c>
      <c r="C12" s="25">
        <v>43009</v>
      </c>
      <c r="D12" s="25">
        <v>43100</v>
      </c>
      <c r="E12" s="1" t="s">
        <v>67</v>
      </c>
      <c r="F12" s="1" t="s">
        <v>91</v>
      </c>
      <c r="H12" s="1" t="s">
        <v>92</v>
      </c>
      <c r="L12" s="1" t="s">
        <v>93</v>
      </c>
      <c r="Q12" s="31">
        <v>100952</v>
      </c>
      <c r="T12" s="1">
        <v>29</v>
      </c>
      <c r="U12" s="28">
        <f t="shared" ref="U12:U75" si="3">T12/AF12</f>
        <v>2.9255989911727614E-4</v>
      </c>
      <c r="AB12" s="31">
        <v>100952</v>
      </c>
      <c r="AF12" s="31">
        <v>99125</v>
      </c>
      <c r="AG12" s="28">
        <f t="shared" si="1"/>
        <v>0.98190229019732145</v>
      </c>
      <c r="AI12" s="26">
        <v>27.05</v>
      </c>
      <c r="AL12" s="26">
        <f t="shared" si="2"/>
        <v>2681.3312500000002</v>
      </c>
    </row>
    <row r="13" spans="1:51">
      <c r="A13" s="1" t="s">
        <v>90</v>
      </c>
      <c r="B13" s="25">
        <v>43019</v>
      </c>
      <c r="C13" s="25">
        <v>43009</v>
      </c>
      <c r="D13" s="25">
        <v>43100</v>
      </c>
      <c r="E13" s="1" t="s">
        <v>67</v>
      </c>
      <c r="F13" s="1" t="s">
        <v>91</v>
      </c>
      <c r="H13" s="1" t="s">
        <v>92</v>
      </c>
      <c r="L13" s="1" t="s">
        <v>93</v>
      </c>
      <c r="Q13" s="31">
        <v>123881</v>
      </c>
      <c r="T13" s="1">
        <v>62</v>
      </c>
      <c r="U13" s="28">
        <f t="shared" si="3"/>
        <v>5.0940342286235425E-4</v>
      </c>
      <c r="AB13" s="31">
        <v>123881</v>
      </c>
      <c r="AF13" s="31">
        <v>121711</v>
      </c>
      <c r="AG13" s="28">
        <f t="shared" si="1"/>
        <v>0.98248318951251601</v>
      </c>
      <c r="AI13" s="26">
        <v>27.05</v>
      </c>
      <c r="AL13" s="26">
        <f t="shared" si="2"/>
        <v>3292.2825500000004</v>
      </c>
    </row>
    <row r="14" spans="1:51">
      <c r="A14" s="1" t="s">
        <v>90</v>
      </c>
      <c r="B14" s="25">
        <v>43020</v>
      </c>
      <c r="C14" s="25">
        <v>43009</v>
      </c>
      <c r="D14" s="25">
        <v>43100</v>
      </c>
      <c r="E14" s="1" t="s">
        <v>67</v>
      </c>
      <c r="F14" s="1" t="s">
        <v>91</v>
      </c>
      <c r="H14" s="1" t="s">
        <v>92</v>
      </c>
      <c r="L14" s="1" t="s">
        <v>93</v>
      </c>
      <c r="Q14" s="31">
        <v>102221</v>
      </c>
      <c r="T14" s="1">
        <v>64</v>
      </c>
      <c r="U14" s="28">
        <f t="shared" si="3"/>
        <v>6.3839762196885822E-4</v>
      </c>
      <c r="AB14" s="31">
        <v>102221</v>
      </c>
      <c r="AF14" s="31">
        <v>100251</v>
      </c>
      <c r="AG14" s="28">
        <f t="shared" si="1"/>
        <v>0.98072803044384227</v>
      </c>
      <c r="AI14" s="26">
        <v>27.05</v>
      </c>
      <c r="AL14" s="26">
        <f t="shared" si="2"/>
        <v>2711.7895500000004</v>
      </c>
    </row>
    <row r="15" spans="1:51">
      <c r="A15" s="1" t="s">
        <v>90</v>
      </c>
      <c r="B15" s="25">
        <v>43021</v>
      </c>
      <c r="C15" s="25">
        <v>43009</v>
      </c>
      <c r="D15" s="25">
        <v>43100</v>
      </c>
      <c r="E15" s="1" t="s">
        <v>67</v>
      </c>
      <c r="F15" s="1" t="s">
        <v>91</v>
      </c>
      <c r="H15" s="1" t="s">
        <v>92</v>
      </c>
      <c r="L15" s="1" t="s">
        <v>93</v>
      </c>
      <c r="Q15" s="31">
        <v>118760</v>
      </c>
      <c r="T15" s="1">
        <v>61</v>
      </c>
      <c r="U15" s="28">
        <f t="shared" si="3"/>
        <v>5.2365908934825904E-4</v>
      </c>
      <c r="AB15" s="31">
        <v>118760</v>
      </c>
      <c r="AF15" s="31">
        <v>116488</v>
      </c>
      <c r="AG15" s="28">
        <f t="shared" si="1"/>
        <v>0.98086897945436169</v>
      </c>
      <c r="AI15" s="26">
        <v>27.05</v>
      </c>
      <c r="AL15" s="26">
        <f t="shared" si="2"/>
        <v>3151.0003999999999</v>
      </c>
    </row>
    <row r="16" spans="1:51">
      <c r="A16" s="1" t="s">
        <v>90</v>
      </c>
      <c r="B16" s="25">
        <v>43022</v>
      </c>
      <c r="C16" s="25">
        <v>43009</v>
      </c>
      <c r="D16" s="25">
        <v>43100</v>
      </c>
      <c r="E16" s="1" t="s">
        <v>67</v>
      </c>
      <c r="F16" s="1" t="s">
        <v>91</v>
      </c>
      <c r="H16" s="1" t="s">
        <v>92</v>
      </c>
      <c r="L16" s="1" t="s">
        <v>93</v>
      </c>
      <c r="Q16" s="31">
        <v>134700</v>
      </c>
      <c r="T16" s="1">
        <v>61</v>
      </c>
      <c r="U16" s="28">
        <f t="shared" si="3"/>
        <v>4.6166304652201222E-4</v>
      </c>
      <c r="AB16" s="31">
        <v>134700</v>
      </c>
      <c r="AF16" s="31">
        <v>132131</v>
      </c>
      <c r="AG16" s="28">
        <f t="shared" si="1"/>
        <v>0.98092798812175208</v>
      </c>
      <c r="AI16" s="26">
        <v>27.05</v>
      </c>
      <c r="AL16" s="26">
        <f t="shared" si="2"/>
        <v>3574.1435500000002</v>
      </c>
    </row>
    <row r="17" spans="1:38">
      <c r="A17" s="1" t="s">
        <v>90</v>
      </c>
      <c r="B17" s="25">
        <v>43023</v>
      </c>
      <c r="C17" s="25">
        <v>43009</v>
      </c>
      <c r="D17" s="25">
        <v>43100</v>
      </c>
      <c r="E17" s="1" t="s">
        <v>67</v>
      </c>
      <c r="F17" s="1" t="s">
        <v>91</v>
      </c>
      <c r="H17" s="1" t="s">
        <v>92</v>
      </c>
      <c r="L17" s="1" t="s">
        <v>93</v>
      </c>
      <c r="Q17" s="31">
        <v>66759</v>
      </c>
      <c r="T17" s="1">
        <v>35</v>
      </c>
      <c r="U17" s="28">
        <f t="shared" si="3"/>
        <v>5.3272450532724505E-4</v>
      </c>
      <c r="AB17" s="31">
        <v>66759</v>
      </c>
      <c r="AF17" s="31">
        <v>65700</v>
      </c>
      <c r="AG17" s="28">
        <f t="shared" si="1"/>
        <v>0.98413697029613989</v>
      </c>
      <c r="AI17" s="26">
        <v>27.05</v>
      </c>
      <c r="AL17" s="26">
        <f t="shared" si="2"/>
        <v>1777.1849999999999</v>
      </c>
    </row>
    <row r="18" spans="1:38">
      <c r="A18" s="1" t="s">
        <v>90</v>
      </c>
      <c r="B18" s="25">
        <v>43024</v>
      </c>
      <c r="C18" s="25">
        <v>43009</v>
      </c>
      <c r="D18" s="25">
        <v>43100</v>
      </c>
      <c r="E18" s="1" t="s">
        <v>67</v>
      </c>
      <c r="F18" s="1" t="s">
        <v>91</v>
      </c>
      <c r="H18" s="1" t="s">
        <v>92</v>
      </c>
      <c r="L18" s="1" t="s">
        <v>93</v>
      </c>
      <c r="Q18" s="31">
        <v>120237</v>
      </c>
      <c r="T18" s="1">
        <v>29</v>
      </c>
      <c r="U18" s="28">
        <f t="shared" si="3"/>
        <v>2.4517263535220318E-4</v>
      </c>
      <c r="AB18" s="31">
        <v>120237</v>
      </c>
      <c r="AF18" s="31">
        <v>118284</v>
      </c>
      <c r="AG18" s="28">
        <f t="shared" si="1"/>
        <v>0.9837570797674593</v>
      </c>
      <c r="AI18" s="26">
        <v>27.05</v>
      </c>
      <c r="AL18" s="26">
        <f t="shared" si="2"/>
        <v>3199.5822000000003</v>
      </c>
    </row>
    <row r="19" spans="1:38">
      <c r="A19" s="1" t="s">
        <v>90</v>
      </c>
      <c r="B19" s="25">
        <v>43025</v>
      </c>
      <c r="C19" s="25">
        <v>43009</v>
      </c>
      <c r="D19" s="25">
        <v>43100</v>
      </c>
      <c r="E19" s="1" t="s">
        <v>67</v>
      </c>
      <c r="F19" s="1" t="s">
        <v>91</v>
      </c>
      <c r="H19" s="1" t="s">
        <v>92</v>
      </c>
      <c r="L19" s="1" t="s">
        <v>93</v>
      </c>
      <c r="Q19" s="31">
        <v>109328</v>
      </c>
      <c r="T19" s="1">
        <v>60</v>
      </c>
      <c r="U19" s="28">
        <f t="shared" si="3"/>
        <v>5.5714962253113076E-4</v>
      </c>
      <c r="AB19" s="31">
        <v>109328</v>
      </c>
      <c r="AF19" s="31">
        <v>107691</v>
      </c>
      <c r="AG19" s="28">
        <f t="shared" si="1"/>
        <v>0.98502670861993269</v>
      </c>
      <c r="AI19" s="26">
        <v>27.05</v>
      </c>
      <c r="AL19" s="26">
        <f t="shared" si="2"/>
        <v>2913.0415500000004</v>
      </c>
    </row>
    <row r="20" spans="1:38">
      <c r="A20" s="1" t="s">
        <v>90</v>
      </c>
      <c r="B20" s="25">
        <v>43026</v>
      </c>
      <c r="C20" s="25">
        <v>43009</v>
      </c>
      <c r="D20" s="25">
        <v>43100</v>
      </c>
      <c r="E20" s="1" t="s">
        <v>67</v>
      </c>
      <c r="F20" s="1" t="s">
        <v>91</v>
      </c>
      <c r="H20" s="1" t="s">
        <v>92</v>
      </c>
      <c r="L20" s="1" t="s">
        <v>93</v>
      </c>
      <c r="Q20" s="31">
        <v>145756</v>
      </c>
      <c r="T20" s="1">
        <v>67</v>
      </c>
      <c r="U20" s="28">
        <f t="shared" si="3"/>
        <v>4.6813862493012858E-4</v>
      </c>
      <c r="AB20" s="31">
        <v>145756</v>
      </c>
      <c r="AF20" s="31">
        <v>143120</v>
      </c>
      <c r="AG20" s="28">
        <f t="shared" si="1"/>
        <v>0.98191498120145992</v>
      </c>
      <c r="AI20" s="26">
        <v>27.05</v>
      </c>
      <c r="AL20" s="26">
        <f t="shared" si="2"/>
        <v>3871.3960000000002</v>
      </c>
    </row>
    <row r="21" spans="1:38">
      <c r="A21" s="1" t="s">
        <v>90</v>
      </c>
      <c r="B21" s="25">
        <v>43027</v>
      </c>
      <c r="C21" s="25">
        <v>43009</v>
      </c>
      <c r="D21" s="25">
        <v>43100</v>
      </c>
      <c r="E21" s="1" t="s">
        <v>67</v>
      </c>
      <c r="F21" s="1" t="s">
        <v>91</v>
      </c>
      <c r="H21" s="1" t="s">
        <v>92</v>
      </c>
      <c r="L21" s="1" t="s">
        <v>93</v>
      </c>
      <c r="Q21" s="31">
        <v>100003</v>
      </c>
      <c r="T21" s="1">
        <v>49</v>
      </c>
      <c r="U21" s="28">
        <f t="shared" si="3"/>
        <v>5.0013779306543635E-4</v>
      </c>
      <c r="AB21" s="31">
        <v>100003</v>
      </c>
      <c r="AF21" s="31">
        <v>97973</v>
      </c>
      <c r="AG21" s="28">
        <f t="shared" si="1"/>
        <v>0.9797006089817305</v>
      </c>
      <c r="AI21" s="26">
        <v>27.05</v>
      </c>
      <c r="AL21" s="26">
        <f t="shared" si="2"/>
        <v>2650.1696499999998</v>
      </c>
    </row>
    <row r="22" spans="1:38">
      <c r="A22" s="1" t="s">
        <v>90</v>
      </c>
      <c r="B22" s="25">
        <v>43028</v>
      </c>
      <c r="C22" s="25">
        <v>43009</v>
      </c>
      <c r="D22" s="25">
        <v>43100</v>
      </c>
      <c r="E22" s="1" t="s">
        <v>67</v>
      </c>
      <c r="F22" s="1" t="s">
        <v>91</v>
      </c>
      <c r="H22" s="1" t="s">
        <v>92</v>
      </c>
      <c r="L22" s="1" t="s">
        <v>93</v>
      </c>
      <c r="Q22" s="31">
        <v>116565</v>
      </c>
      <c r="T22" s="1">
        <v>62</v>
      </c>
      <c r="U22" s="28">
        <f t="shared" si="3"/>
        <v>5.4261734099999128E-4</v>
      </c>
      <c r="AB22" s="31">
        <v>116565</v>
      </c>
      <c r="AF22" s="31">
        <v>114261</v>
      </c>
      <c r="AG22" s="28">
        <f t="shared" si="1"/>
        <v>0.98023420409213746</v>
      </c>
      <c r="AI22" s="26">
        <v>27.05</v>
      </c>
      <c r="AL22" s="26">
        <f>AF22*AI22/1000</f>
        <v>3090.7600500000003</v>
      </c>
    </row>
    <row r="23" spans="1:38">
      <c r="A23" s="1" t="s">
        <v>90</v>
      </c>
      <c r="B23" s="25">
        <v>43029</v>
      </c>
      <c r="C23" s="25">
        <v>43009</v>
      </c>
      <c r="D23" s="25">
        <v>43100</v>
      </c>
      <c r="E23" s="1" t="s">
        <v>67</v>
      </c>
      <c r="F23" s="1" t="s">
        <v>91</v>
      </c>
      <c r="H23" s="1" t="s">
        <v>92</v>
      </c>
      <c r="L23" s="1" t="s">
        <v>93</v>
      </c>
      <c r="Q23" s="31">
        <v>125739</v>
      </c>
      <c r="T23" s="1">
        <v>69</v>
      </c>
      <c r="U23" s="28">
        <f t="shared" si="3"/>
        <v>5.5947458039406475E-4</v>
      </c>
      <c r="AB23" s="31">
        <v>125739</v>
      </c>
      <c r="AF23" s="31">
        <v>123330</v>
      </c>
      <c r="AG23" s="28">
        <f t="shared" si="1"/>
        <v>0.98084126643284897</v>
      </c>
      <c r="AI23" s="26">
        <v>27.05</v>
      </c>
      <c r="AL23" s="26">
        <f t="shared" si="2"/>
        <v>3336.0765000000001</v>
      </c>
    </row>
    <row r="24" spans="1:38">
      <c r="A24" s="1" t="s">
        <v>90</v>
      </c>
      <c r="B24" s="25">
        <v>43030</v>
      </c>
      <c r="C24" s="25">
        <v>43009</v>
      </c>
      <c r="D24" s="25">
        <v>43100</v>
      </c>
      <c r="E24" s="1" t="s">
        <v>67</v>
      </c>
      <c r="F24" s="1" t="s">
        <v>91</v>
      </c>
      <c r="H24" s="1" t="s">
        <v>92</v>
      </c>
      <c r="L24" s="1" t="s">
        <v>93</v>
      </c>
      <c r="Q24" s="31">
        <v>47119</v>
      </c>
      <c r="T24" s="1">
        <v>16</v>
      </c>
      <c r="U24" s="28">
        <f t="shared" si="3"/>
        <v>3.4526661056084244E-4</v>
      </c>
      <c r="AB24" s="31">
        <v>47119</v>
      </c>
      <c r="AF24" s="31">
        <v>46341</v>
      </c>
      <c r="AG24" s="28">
        <f t="shared" si="1"/>
        <v>0.9834886139349307</v>
      </c>
      <c r="AI24" s="26">
        <v>27.05</v>
      </c>
      <c r="AL24" s="26">
        <f t="shared" si="2"/>
        <v>1253.52405</v>
      </c>
    </row>
    <row r="25" spans="1:38">
      <c r="A25" s="1" t="s">
        <v>90</v>
      </c>
      <c r="B25" s="25">
        <v>43031</v>
      </c>
      <c r="C25" s="25">
        <v>43009</v>
      </c>
      <c r="D25" s="25">
        <v>43100</v>
      </c>
      <c r="E25" s="1" t="s">
        <v>67</v>
      </c>
      <c r="F25" s="1" t="s">
        <v>91</v>
      </c>
      <c r="H25" s="1" t="s">
        <v>92</v>
      </c>
      <c r="L25" s="1" t="s">
        <v>93</v>
      </c>
      <c r="Q25" s="31">
        <v>122313</v>
      </c>
      <c r="T25" s="1">
        <v>58</v>
      </c>
      <c r="U25" s="28">
        <f t="shared" si="3"/>
        <v>4.8275804666106224E-4</v>
      </c>
      <c r="AB25" s="31">
        <v>122313</v>
      </c>
      <c r="AF25" s="31">
        <v>120143</v>
      </c>
      <c r="AG25" s="28">
        <f t="shared" si="1"/>
        <v>0.98225863154366255</v>
      </c>
      <c r="AI25" s="26">
        <v>27.05</v>
      </c>
      <c r="AL25" s="26">
        <v>3249.8681499999998</v>
      </c>
    </row>
    <row r="26" spans="1:38">
      <c r="A26" s="1" t="s">
        <v>90</v>
      </c>
      <c r="B26" s="25">
        <v>43032</v>
      </c>
      <c r="C26" s="25">
        <v>43009</v>
      </c>
      <c r="D26" s="25">
        <v>43100</v>
      </c>
      <c r="E26" s="1" t="s">
        <v>67</v>
      </c>
      <c r="F26" s="1" t="s">
        <v>91</v>
      </c>
      <c r="H26" s="1" t="s">
        <v>92</v>
      </c>
      <c r="L26" s="1" t="s">
        <v>93</v>
      </c>
      <c r="Q26" s="31">
        <v>222805</v>
      </c>
      <c r="T26" s="1">
        <v>130</v>
      </c>
      <c r="U26" s="28">
        <f t="shared" si="3"/>
        <v>5.9592843357919199E-4</v>
      </c>
      <c r="AB26" s="31">
        <v>222805</v>
      </c>
      <c r="AF26" s="31">
        <v>218147</v>
      </c>
      <c r="AG26" s="28">
        <f t="shared" si="1"/>
        <v>0.97909382644016063</v>
      </c>
      <c r="AI26" s="26">
        <v>27.05</v>
      </c>
      <c r="AL26" s="26">
        <v>5900.8763500000005</v>
      </c>
    </row>
    <row r="27" spans="1:38">
      <c r="A27" s="1" t="s">
        <v>90</v>
      </c>
      <c r="B27" s="25">
        <v>43033</v>
      </c>
      <c r="C27" s="25">
        <v>43009</v>
      </c>
      <c r="D27" s="25">
        <v>43100</v>
      </c>
      <c r="E27" s="1" t="s">
        <v>67</v>
      </c>
      <c r="F27" s="1" t="s">
        <v>91</v>
      </c>
      <c r="H27" s="1" t="s">
        <v>92</v>
      </c>
      <c r="L27" s="1" t="s">
        <v>93</v>
      </c>
      <c r="Q27" s="31">
        <v>143944</v>
      </c>
      <c r="T27" s="1">
        <v>76</v>
      </c>
      <c r="U27" s="28">
        <f t="shared" si="3"/>
        <v>5.3667768268225854E-4</v>
      </c>
      <c r="AB27" s="31">
        <v>143944</v>
      </c>
      <c r="AF27" s="31">
        <v>141612</v>
      </c>
      <c r="AG27" s="28">
        <f t="shared" si="1"/>
        <v>0.9837992552659367</v>
      </c>
      <c r="AI27" s="26">
        <v>27.05</v>
      </c>
      <c r="AL27" s="26">
        <v>3830.6046000000001</v>
      </c>
    </row>
    <row r="28" spans="1:38">
      <c r="A28" s="1" t="s">
        <v>90</v>
      </c>
      <c r="B28" s="25">
        <v>43034</v>
      </c>
      <c r="C28" s="25">
        <v>43009</v>
      </c>
      <c r="D28" s="25">
        <v>43100</v>
      </c>
      <c r="E28" s="1" t="s">
        <v>67</v>
      </c>
      <c r="F28" s="1" t="s">
        <v>91</v>
      </c>
      <c r="H28" s="1" t="s">
        <v>92</v>
      </c>
      <c r="L28" s="1" t="s">
        <v>93</v>
      </c>
      <c r="Q28" s="31">
        <v>157156</v>
      </c>
      <c r="T28" s="1">
        <v>91</v>
      </c>
      <c r="U28" s="28">
        <f t="shared" si="3"/>
        <v>5.8895864345349816E-4</v>
      </c>
      <c r="AB28" s="31">
        <v>157156</v>
      </c>
      <c r="AF28" s="31">
        <v>154510</v>
      </c>
      <c r="AG28" s="28">
        <f t="shared" si="1"/>
        <v>0.98316322634834175</v>
      </c>
      <c r="AI28" s="26">
        <v>27.05</v>
      </c>
      <c r="AL28" s="26">
        <v>4179.4955</v>
      </c>
    </row>
    <row r="29" spans="1:38">
      <c r="A29" s="1" t="s">
        <v>90</v>
      </c>
      <c r="B29" s="25">
        <v>43035</v>
      </c>
      <c r="C29" s="25">
        <v>43009</v>
      </c>
      <c r="D29" s="25">
        <v>43100</v>
      </c>
      <c r="E29" s="1" t="s">
        <v>67</v>
      </c>
      <c r="F29" s="1" t="s">
        <v>91</v>
      </c>
      <c r="H29" s="1" t="s">
        <v>92</v>
      </c>
      <c r="L29" s="1" t="s">
        <v>93</v>
      </c>
      <c r="Q29" s="31">
        <v>49627</v>
      </c>
      <c r="T29" s="1">
        <v>35</v>
      </c>
      <c r="U29" s="28">
        <f t="shared" si="3"/>
        <v>7.1997202394421243E-4</v>
      </c>
      <c r="AB29" s="31">
        <v>49627</v>
      </c>
      <c r="AF29" s="31">
        <v>48613</v>
      </c>
      <c r="AG29" s="28">
        <f t="shared" si="1"/>
        <v>0.97956757410280693</v>
      </c>
      <c r="AI29" s="26">
        <v>27.05</v>
      </c>
      <c r="AL29" s="26">
        <v>1314.9816500000002</v>
      </c>
    </row>
    <row r="30" spans="1:38">
      <c r="A30" s="1" t="s">
        <v>90</v>
      </c>
      <c r="B30" s="25">
        <v>43036</v>
      </c>
      <c r="C30" s="25">
        <v>43009</v>
      </c>
      <c r="D30" s="25">
        <v>43100</v>
      </c>
      <c r="E30" s="1" t="s">
        <v>67</v>
      </c>
      <c r="F30" s="1" t="s">
        <v>91</v>
      </c>
      <c r="H30" s="1" t="s">
        <v>92</v>
      </c>
      <c r="L30" s="1" t="s">
        <v>93</v>
      </c>
      <c r="Q30" s="31">
        <v>59726</v>
      </c>
      <c r="T30" s="1">
        <v>36</v>
      </c>
      <c r="U30" s="28">
        <f t="shared" si="3"/>
        <v>6.1404107252507336E-4</v>
      </c>
      <c r="AB30" s="31">
        <v>59726</v>
      </c>
      <c r="AF30" s="31">
        <v>58628</v>
      </c>
      <c r="AG30" s="28">
        <f t="shared" si="1"/>
        <v>0.98161604661286539</v>
      </c>
      <c r="AI30" s="26">
        <v>27.05</v>
      </c>
      <c r="AL30" s="26">
        <v>1585.8874000000001</v>
      </c>
    </row>
    <row r="31" spans="1:38">
      <c r="A31" s="1" t="s">
        <v>90</v>
      </c>
      <c r="B31" s="25">
        <v>43037</v>
      </c>
      <c r="C31" s="25">
        <v>43009</v>
      </c>
      <c r="D31" s="25">
        <v>43100</v>
      </c>
      <c r="E31" s="1" t="s">
        <v>67</v>
      </c>
      <c r="F31" s="1" t="s">
        <v>91</v>
      </c>
      <c r="H31" s="1" t="s">
        <v>92</v>
      </c>
      <c r="L31" s="1" t="s">
        <v>93</v>
      </c>
      <c r="Q31" s="31">
        <v>58009</v>
      </c>
      <c r="T31" s="1">
        <v>38</v>
      </c>
      <c r="U31" s="28">
        <f t="shared" si="3"/>
        <v>6.6831987899892715E-4</v>
      </c>
      <c r="AB31" s="31">
        <v>58009</v>
      </c>
      <c r="AF31" s="31">
        <v>56859</v>
      </c>
      <c r="AG31" s="28">
        <f t="shared" si="1"/>
        <v>0.98017549001017079</v>
      </c>
      <c r="AI31" s="26">
        <v>27.05</v>
      </c>
      <c r="AL31" s="26">
        <f>AF31*AI31/1000</f>
        <v>1538.03595</v>
      </c>
    </row>
    <row r="32" spans="1:38">
      <c r="A32" s="1" t="s">
        <v>90</v>
      </c>
      <c r="B32" s="25">
        <v>43038</v>
      </c>
      <c r="C32" s="25">
        <v>43009</v>
      </c>
      <c r="D32" s="25">
        <v>43100</v>
      </c>
      <c r="E32" s="1" t="s">
        <v>67</v>
      </c>
      <c r="F32" s="1" t="s">
        <v>91</v>
      </c>
      <c r="H32" s="1" t="s">
        <v>92</v>
      </c>
      <c r="L32" s="1" t="s">
        <v>93</v>
      </c>
      <c r="Q32" s="31">
        <v>62640</v>
      </c>
      <c r="T32" s="1">
        <v>51</v>
      </c>
      <c r="U32" s="28">
        <f t="shared" si="3"/>
        <v>8.3088954056695992E-4</v>
      </c>
      <c r="AB32" s="31">
        <v>62640</v>
      </c>
      <c r="AF32" s="31">
        <v>61380</v>
      </c>
      <c r="AG32" s="28">
        <f t="shared" si="1"/>
        <v>0.97988505747126442</v>
      </c>
      <c r="AI32" s="26">
        <v>27.05</v>
      </c>
      <c r="AL32" s="26">
        <f t="shared" ref="AL32:AL95" si="4">AF32*AI32/1000</f>
        <v>1660.329</v>
      </c>
    </row>
    <row r="33" spans="1:38">
      <c r="A33" s="1" t="s">
        <v>90</v>
      </c>
      <c r="B33" s="25">
        <v>43039</v>
      </c>
      <c r="C33" s="25">
        <v>43009</v>
      </c>
      <c r="D33" s="25">
        <v>43100</v>
      </c>
      <c r="E33" s="1" t="s">
        <v>67</v>
      </c>
      <c r="F33" s="1" t="s">
        <v>91</v>
      </c>
      <c r="H33" s="1" t="s">
        <v>92</v>
      </c>
      <c r="L33" s="1" t="s">
        <v>93</v>
      </c>
      <c r="Q33" s="31">
        <v>167451</v>
      </c>
      <c r="T33" s="1">
        <v>95</v>
      </c>
      <c r="U33" s="28">
        <f t="shared" si="3"/>
        <v>5.792506326026646E-4</v>
      </c>
      <c r="AB33" s="31">
        <v>167451</v>
      </c>
      <c r="AF33" s="31">
        <v>164005</v>
      </c>
      <c r="AG33" s="28">
        <f t="shared" si="1"/>
        <v>0.979420845501072</v>
      </c>
      <c r="AI33" s="26">
        <v>27.05</v>
      </c>
      <c r="AL33" s="26">
        <f t="shared" si="4"/>
        <v>4436.3352500000001</v>
      </c>
    </row>
    <row r="34" spans="1:38">
      <c r="A34" s="1" t="s">
        <v>90</v>
      </c>
      <c r="B34" s="25">
        <v>43040</v>
      </c>
      <c r="C34" s="25">
        <v>43009</v>
      </c>
      <c r="D34" s="25">
        <v>43100</v>
      </c>
      <c r="E34" s="1" t="s">
        <v>67</v>
      </c>
      <c r="F34" s="1" t="s">
        <v>91</v>
      </c>
      <c r="H34" s="1" t="s">
        <v>92</v>
      </c>
      <c r="L34" s="1" t="s">
        <v>93</v>
      </c>
      <c r="Q34" s="31">
        <v>89335</v>
      </c>
      <c r="T34" s="1">
        <v>74</v>
      </c>
      <c r="U34" s="28">
        <f t="shared" si="3"/>
        <v>8.4390110391387651E-4</v>
      </c>
      <c r="AB34" s="31">
        <v>89335</v>
      </c>
      <c r="AF34" s="31">
        <v>87688</v>
      </c>
      <c r="AG34" s="28">
        <f t="shared" si="1"/>
        <v>0.98156377679520901</v>
      </c>
      <c r="AI34" s="26">
        <v>27.05</v>
      </c>
      <c r="AL34" s="26">
        <f t="shared" si="4"/>
        <v>2371.9603999999999</v>
      </c>
    </row>
    <row r="35" spans="1:38">
      <c r="A35" s="1" t="s">
        <v>90</v>
      </c>
      <c r="B35" s="25">
        <v>43041</v>
      </c>
      <c r="C35" s="25">
        <v>43009</v>
      </c>
      <c r="D35" s="25">
        <v>43100</v>
      </c>
      <c r="E35" s="1" t="s">
        <v>67</v>
      </c>
      <c r="F35" s="1" t="s">
        <v>91</v>
      </c>
      <c r="H35" s="1" t="s">
        <v>92</v>
      </c>
      <c r="L35" s="1" t="s">
        <v>93</v>
      </c>
      <c r="Q35" s="31">
        <v>172989</v>
      </c>
      <c r="T35" s="1">
        <v>117</v>
      </c>
      <c r="U35" s="28">
        <f t="shared" si="3"/>
        <v>6.8839726994586957E-4</v>
      </c>
      <c r="AB35" s="31">
        <v>172989</v>
      </c>
      <c r="AF35" s="31">
        <v>169960</v>
      </c>
      <c r="AG35" s="28">
        <f t="shared" si="1"/>
        <v>0.9824902161409107</v>
      </c>
      <c r="AI35" s="26">
        <v>27.05</v>
      </c>
      <c r="AL35" s="26">
        <f>AF35*AI35/1000</f>
        <v>4597.4179999999997</v>
      </c>
    </row>
    <row r="36" spans="1:38">
      <c r="A36" s="1" t="s">
        <v>90</v>
      </c>
      <c r="B36" s="25">
        <v>43042</v>
      </c>
      <c r="C36" s="25">
        <v>43009</v>
      </c>
      <c r="D36" s="25">
        <v>43100</v>
      </c>
      <c r="E36" s="1" t="s">
        <v>67</v>
      </c>
      <c r="F36" s="1" t="s">
        <v>91</v>
      </c>
      <c r="H36" s="1" t="s">
        <v>92</v>
      </c>
      <c r="L36" s="1" t="s">
        <v>93</v>
      </c>
      <c r="Q36" s="31">
        <v>59923</v>
      </c>
      <c r="T36" s="1">
        <v>55</v>
      </c>
      <c r="U36" s="28">
        <f t="shared" si="3"/>
        <v>9.3879083740142696E-4</v>
      </c>
      <c r="AB36" s="31">
        <v>59923</v>
      </c>
      <c r="AF36" s="31">
        <v>58586</v>
      </c>
      <c r="AG36" s="28">
        <f t="shared" si="1"/>
        <v>0.9776880329756521</v>
      </c>
      <c r="AI36" s="26">
        <v>27.05</v>
      </c>
      <c r="AL36" s="26">
        <f t="shared" si="4"/>
        <v>1584.7513000000001</v>
      </c>
    </row>
    <row r="37" spans="1:38">
      <c r="A37" s="1" t="s">
        <v>90</v>
      </c>
      <c r="B37" s="25">
        <v>43043</v>
      </c>
      <c r="C37" s="25">
        <v>43009</v>
      </c>
      <c r="D37" s="25">
        <v>43100</v>
      </c>
      <c r="E37" s="1" t="s">
        <v>67</v>
      </c>
      <c r="F37" s="1" t="s">
        <v>91</v>
      </c>
      <c r="H37" s="1" t="s">
        <v>92</v>
      </c>
      <c r="L37" s="1" t="s">
        <v>93</v>
      </c>
      <c r="Q37" s="31">
        <v>63988</v>
      </c>
      <c r="T37" s="1">
        <v>50</v>
      </c>
      <c r="U37" s="28">
        <f t="shared" si="3"/>
        <v>7.9855621037164802E-4</v>
      </c>
      <c r="AB37" s="31">
        <v>63988</v>
      </c>
      <c r="AF37" s="31">
        <v>62613</v>
      </c>
      <c r="AG37" s="28">
        <f t="shared" si="1"/>
        <v>0.97851159592423576</v>
      </c>
      <c r="AI37" s="26">
        <v>27.05</v>
      </c>
      <c r="AL37" s="26">
        <f t="shared" si="4"/>
        <v>1693.6816500000002</v>
      </c>
    </row>
    <row r="38" spans="1:38">
      <c r="A38" s="1" t="s">
        <v>90</v>
      </c>
      <c r="B38" s="25">
        <v>43044</v>
      </c>
      <c r="C38" s="25">
        <v>43009</v>
      </c>
      <c r="D38" s="25">
        <v>43100</v>
      </c>
      <c r="E38" s="1" t="s">
        <v>67</v>
      </c>
      <c r="F38" s="1" t="s">
        <v>91</v>
      </c>
      <c r="H38" s="1" t="s">
        <v>92</v>
      </c>
      <c r="L38" s="1" t="s">
        <v>93</v>
      </c>
      <c r="Q38" s="31">
        <v>107263</v>
      </c>
      <c r="T38" s="1">
        <v>49</v>
      </c>
      <c r="U38" s="28">
        <f t="shared" si="3"/>
        <v>4.6389214980876282E-4</v>
      </c>
      <c r="AB38" s="31">
        <v>107263</v>
      </c>
      <c r="AF38" s="31">
        <v>105628</v>
      </c>
      <c r="AG38" s="28">
        <f t="shared" si="1"/>
        <v>0.98475709238041076</v>
      </c>
      <c r="AI38" s="26">
        <v>27.05</v>
      </c>
      <c r="AL38" s="26">
        <f t="shared" si="4"/>
        <v>2857.2374</v>
      </c>
    </row>
    <row r="39" spans="1:38">
      <c r="A39" s="1" t="s">
        <v>90</v>
      </c>
      <c r="B39" s="49">
        <v>43045</v>
      </c>
      <c r="C39" s="25">
        <v>43009</v>
      </c>
      <c r="D39" s="25">
        <v>43100</v>
      </c>
      <c r="E39" s="1" t="s">
        <v>67</v>
      </c>
      <c r="F39" s="1" t="s">
        <v>91</v>
      </c>
      <c r="H39" s="1" t="s">
        <v>92</v>
      </c>
      <c r="L39" s="1" t="s">
        <v>93</v>
      </c>
      <c r="Q39" s="50">
        <v>106233</v>
      </c>
      <c r="T39" s="1">
        <v>46</v>
      </c>
      <c r="U39" s="28">
        <f t="shared" si="3"/>
        <v>4.4044005706571175E-4</v>
      </c>
      <c r="AB39" s="50">
        <v>106233</v>
      </c>
      <c r="AF39" s="50">
        <v>104441</v>
      </c>
      <c r="AG39" s="28">
        <f t="shared" si="1"/>
        <v>0.98313141867404663</v>
      </c>
      <c r="AI39" s="26">
        <v>27.05</v>
      </c>
      <c r="AL39" s="26">
        <f t="shared" si="4"/>
        <v>2825.1290500000005</v>
      </c>
    </row>
    <row r="40" spans="1:38">
      <c r="A40" s="1" t="s">
        <v>90</v>
      </c>
      <c r="B40" s="49">
        <v>43046</v>
      </c>
      <c r="C40" s="25">
        <v>43009</v>
      </c>
      <c r="D40" s="25">
        <v>43100</v>
      </c>
      <c r="E40" s="1" t="s">
        <v>67</v>
      </c>
      <c r="F40" s="1" t="s">
        <v>91</v>
      </c>
      <c r="H40" s="1" t="s">
        <v>92</v>
      </c>
      <c r="L40" s="1" t="s">
        <v>93</v>
      </c>
      <c r="Q40" s="50">
        <v>123981</v>
      </c>
      <c r="T40" s="1">
        <v>50</v>
      </c>
      <c r="U40" s="28">
        <f t="shared" si="3"/>
        <v>4.1066075315182127E-4</v>
      </c>
      <c r="AB40" s="50">
        <v>123981</v>
      </c>
      <c r="AF40" s="50">
        <v>121755</v>
      </c>
      <c r="AG40" s="28">
        <f t="shared" si="1"/>
        <v>0.98204563602487482</v>
      </c>
      <c r="AI40" s="26">
        <v>27.05</v>
      </c>
      <c r="AL40" s="26">
        <f t="shared" si="4"/>
        <v>3293.4727499999999</v>
      </c>
    </row>
    <row r="41" spans="1:38">
      <c r="A41" s="1" t="s">
        <v>90</v>
      </c>
      <c r="B41" s="49">
        <v>43047</v>
      </c>
      <c r="C41" s="25">
        <v>43009</v>
      </c>
      <c r="D41" s="25">
        <v>43100</v>
      </c>
      <c r="E41" s="1" t="s">
        <v>67</v>
      </c>
      <c r="F41" s="1" t="s">
        <v>91</v>
      </c>
      <c r="H41" s="1" t="s">
        <v>92</v>
      </c>
      <c r="L41" s="1" t="s">
        <v>93</v>
      </c>
      <c r="Q41" s="50">
        <v>96434</v>
      </c>
      <c r="T41" s="1">
        <v>74</v>
      </c>
      <c r="U41" s="28">
        <f t="shared" si="3"/>
        <v>7.79735311472646E-4</v>
      </c>
      <c r="AB41" s="50">
        <v>96434</v>
      </c>
      <c r="AF41" s="50">
        <v>94904</v>
      </c>
      <c r="AG41" s="28">
        <f t="shared" si="1"/>
        <v>0.98413422651761828</v>
      </c>
      <c r="AI41" s="26">
        <v>27.05</v>
      </c>
      <c r="AL41" s="26">
        <f t="shared" si="4"/>
        <v>2567.1532000000002</v>
      </c>
    </row>
    <row r="42" spans="1:38">
      <c r="A42" s="1" t="s">
        <v>90</v>
      </c>
      <c r="B42" s="49">
        <v>43048</v>
      </c>
      <c r="C42" s="25">
        <v>43009</v>
      </c>
      <c r="D42" s="25">
        <v>43100</v>
      </c>
      <c r="E42" s="1" t="s">
        <v>67</v>
      </c>
      <c r="F42" s="1" t="s">
        <v>91</v>
      </c>
      <c r="H42" s="1" t="s">
        <v>92</v>
      </c>
      <c r="L42" s="1" t="s">
        <v>93</v>
      </c>
      <c r="Q42" s="50">
        <v>174068</v>
      </c>
      <c r="T42" s="1">
        <v>110</v>
      </c>
      <c r="U42" s="28">
        <f t="shared" si="3"/>
        <v>6.428387760349704E-4</v>
      </c>
      <c r="AB42" s="50">
        <v>174068</v>
      </c>
      <c r="AF42" s="50">
        <v>171116</v>
      </c>
      <c r="AG42" s="28">
        <f t="shared" si="1"/>
        <v>0.98304111037065978</v>
      </c>
      <c r="AI42" s="26">
        <v>27.05</v>
      </c>
      <c r="AL42" s="26">
        <f t="shared" si="4"/>
        <v>4628.6877999999997</v>
      </c>
    </row>
    <row r="43" spans="1:38">
      <c r="A43" s="1" t="s">
        <v>90</v>
      </c>
      <c r="B43" s="49">
        <v>43049</v>
      </c>
      <c r="C43" s="25">
        <v>43009</v>
      </c>
      <c r="D43" s="25">
        <v>43100</v>
      </c>
      <c r="E43" s="1" t="s">
        <v>67</v>
      </c>
      <c r="F43" s="1" t="s">
        <v>91</v>
      </c>
      <c r="H43" s="1" t="s">
        <v>92</v>
      </c>
      <c r="L43" s="1" t="s">
        <v>93</v>
      </c>
      <c r="Q43" s="50">
        <v>44040</v>
      </c>
      <c r="T43" s="1">
        <v>32</v>
      </c>
      <c r="U43" s="28">
        <f t="shared" si="3"/>
        <v>7.393886180364611E-4</v>
      </c>
      <c r="AB43" s="50">
        <v>44040</v>
      </c>
      <c r="AF43" s="50">
        <v>43279</v>
      </c>
      <c r="AG43" s="28">
        <f t="shared" si="1"/>
        <v>0.9827202543142598</v>
      </c>
      <c r="AI43" s="26">
        <v>27.05</v>
      </c>
      <c r="AL43" s="26">
        <f t="shared" si="4"/>
        <v>1170.69695</v>
      </c>
    </row>
    <row r="44" spans="1:38">
      <c r="A44" s="1" t="s">
        <v>90</v>
      </c>
      <c r="B44" s="49">
        <v>43050</v>
      </c>
      <c r="C44" s="25">
        <v>43009</v>
      </c>
      <c r="D44" s="25">
        <v>43100</v>
      </c>
      <c r="E44" s="1" t="s">
        <v>67</v>
      </c>
      <c r="F44" s="1" t="s">
        <v>91</v>
      </c>
      <c r="H44" s="1" t="s">
        <v>92</v>
      </c>
      <c r="L44" s="1" t="s">
        <v>93</v>
      </c>
      <c r="Q44" s="50">
        <v>109689</v>
      </c>
      <c r="T44" s="1">
        <v>60</v>
      </c>
      <c r="U44" s="28">
        <f t="shared" si="3"/>
        <v>5.565243201127889E-4</v>
      </c>
      <c r="AB44" s="50">
        <v>109689</v>
      </c>
      <c r="AF44" s="50">
        <v>107812</v>
      </c>
      <c r="AG44" s="28">
        <f t="shared" si="1"/>
        <v>0.98288798329823412</v>
      </c>
      <c r="AI44" s="26">
        <v>27.05</v>
      </c>
      <c r="AL44" s="26">
        <f t="shared" si="4"/>
        <v>2916.3146000000002</v>
      </c>
    </row>
    <row r="45" spans="1:38">
      <c r="A45" s="1" t="s">
        <v>90</v>
      </c>
      <c r="B45" s="49">
        <v>43051</v>
      </c>
      <c r="C45" s="25">
        <v>43009</v>
      </c>
      <c r="D45" s="25">
        <v>43100</v>
      </c>
      <c r="E45" s="1" t="s">
        <v>67</v>
      </c>
      <c r="F45" s="1" t="s">
        <v>91</v>
      </c>
      <c r="H45" s="1" t="s">
        <v>92</v>
      </c>
      <c r="L45" s="1" t="s">
        <v>93</v>
      </c>
      <c r="Q45" s="50">
        <v>109817</v>
      </c>
      <c r="T45" s="1">
        <v>71</v>
      </c>
      <c r="U45" s="28">
        <f t="shared" si="3"/>
        <v>6.5771190365910138E-4</v>
      </c>
      <c r="AB45" s="50">
        <v>109817</v>
      </c>
      <c r="AF45" s="50">
        <v>107950</v>
      </c>
      <c r="AG45" s="28">
        <f t="shared" si="1"/>
        <v>0.98299898922753304</v>
      </c>
      <c r="AI45" s="26">
        <v>27.05</v>
      </c>
      <c r="AL45" s="26">
        <f t="shared" si="4"/>
        <v>2920.0475000000001</v>
      </c>
    </row>
    <row r="46" spans="1:38">
      <c r="A46" s="1" t="s">
        <v>90</v>
      </c>
      <c r="B46" s="25">
        <v>43052</v>
      </c>
      <c r="C46" s="25">
        <v>43009</v>
      </c>
      <c r="D46" s="25">
        <v>43100</v>
      </c>
      <c r="E46" s="1" t="s">
        <v>67</v>
      </c>
      <c r="F46" s="1" t="s">
        <v>91</v>
      </c>
      <c r="H46" s="1" t="s">
        <v>92</v>
      </c>
      <c r="L46" s="1" t="s">
        <v>93</v>
      </c>
      <c r="Q46" s="31">
        <v>108500</v>
      </c>
      <c r="T46" s="1">
        <v>66</v>
      </c>
      <c r="U46" s="28">
        <f t="shared" si="3"/>
        <v>6.1818590536135776E-4</v>
      </c>
      <c r="AB46" s="31">
        <v>108500</v>
      </c>
      <c r="AF46" s="31">
        <v>106764</v>
      </c>
      <c r="AG46" s="28">
        <f t="shared" si="1"/>
        <v>0.98399999999999999</v>
      </c>
      <c r="AI46" s="26">
        <v>27.05</v>
      </c>
      <c r="AL46" s="26">
        <f t="shared" si="4"/>
        <v>2887.9662000000003</v>
      </c>
    </row>
    <row r="47" spans="1:38">
      <c r="A47" s="1" t="s">
        <v>90</v>
      </c>
      <c r="B47" s="25">
        <v>43053</v>
      </c>
      <c r="C47" s="25">
        <v>43009</v>
      </c>
      <c r="D47" s="25">
        <v>43100</v>
      </c>
      <c r="E47" s="1" t="s">
        <v>67</v>
      </c>
      <c r="F47" s="1" t="s">
        <v>91</v>
      </c>
      <c r="H47" s="1" t="s">
        <v>92</v>
      </c>
      <c r="L47" s="1" t="s">
        <v>93</v>
      </c>
      <c r="Q47" s="31">
        <v>121149</v>
      </c>
      <c r="T47" s="1">
        <v>75</v>
      </c>
      <c r="U47" s="28">
        <f t="shared" si="3"/>
        <v>6.3207928802588994E-4</v>
      </c>
      <c r="AB47" s="31">
        <v>121149</v>
      </c>
      <c r="AF47" s="31">
        <v>118656</v>
      </c>
      <c r="AG47" s="28">
        <f t="shared" si="1"/>
        <v>0.97942203402421812</v>
      </c>
      <c r="AI47" s="26">
        <v>27.05</v>
      </c>
      <c r="AL47" s="26">
        <f t="shared" si="4"/>
        <v>3209.6448000000005</v>
      </c>
    </row>
    <row r="48" spans="1:38">
      <c r="A48" s="1" t="s">
        <v>90</v>
      </c>
      <c r="B48" s="25">
        <v>43054</v>
      </c>
      <c r="C48" s="25">
        <v>43009</v>
      </c>
      <c r="D48" s="25">
        <v>43100</v>
      </c>
      <c r="E48" s="1" t="s">
        <v>67</v>
      </c>
      <c r="F48" s="1" t="s">
        <v>91</v>
      </c>
      <c r="H48" s="1" t="s">
        <v>92</v>
      </c>
      <c r="L48" s="1" t="s">
        <v>93</v>
      </c>
      <c r="Q48" s="31">
        <v>98969</v>
      </c>
      <c r="T48" s="1">
        <v>90</v>
      </c>
      <c r="U48" s="28">
        <f t="shared" si="3"/>
        <v>9.2721372276309685E-4</v>
      </c>
      <c r="AB48" s="31">
        <v>98969</v>
      </c>
      <c r="AF48" s="31">
        <v>97065</v>
      </c>
      <c r="AG48" s="28">
        <f t="shared" si="1"/>
        <v>0.98076165263870507</v>
      </c>
      <c r="AI48" s="26">
        <v>27.05</v>
      </c>
      <c r="AL48" s="26">
        <f t="shared" si="4"/>
        <v>2625.6082500000002</v>
      </c>
    </row>
    <row r="49" spans="1:38">
      <c r="A49" s="1" t="s">
        <v>90</v>
      </c>
      <c r="B49" s="25">
        <v>43055</v>
      </c>
      <c r="C49" s="25">
        <v>43009</v>
      </c>
      <c r="D49" s="25">
        <v>43100</v>
      </c>
      <c r="E49" s="1" t="s">
        <v>67</v>
      </c>
      <c r="F49" s="1" t="s">
        <v>91</v>
      </c>
      <c r="H49" s="1" t="s">
        <v>92</v>
      </c>
      <c r="L49" s="1" t="s">
        <v>93</v>
      </c>
      <c r="Q49" s="31">
        <v>107755</v>
      </c>
      <c r="T49" s="1">
        <v>39</v>
      </c>
      <c r="U49" s="28">
        <f t="shared" si="3"/>
        <v>3.6640705004744499E-4</v>
      </c>
      <c r="AB49" s="31">
        <v>107755</v>
      </c>
      <c r="AF49" s="31">
        <v>106439</v>
      </c>
      <c r="AG49" s="28">
        <f t="shared" si="1"/>
        <v>0.9877871096468841</v>
      </c>
      <c r="AI49" s="26">
        <v>27.05</v>
      </c>
      <c r="AL49" s="26">
        <f t="shared" si="4"/>
        <v>2879.1749500000001</v>
      </c>
    </row>
    <row r="50" spans="1:38">
      <c r="A50" s="1" t="s">
        <v>90</v>
      </c>
      <c r="B50" s="25">
        <v>43056</v>
      </c>
      <c r="C50" s="25">
        <v>43009</v>
      </c>
      <c r="D50" s="25">
        <v>43100</v>
      </c>
      <c r="E50" s="1" t="s">
        <v>67</v>
      </c>
      <c r="F50" s="1" t="s">
        <v>91</v>
      </c>
      <c r="H50" s="1" t="s">
        <v>92</v>
      </c>
      <c r="L50" s="1" t="s">
        <v>93</v>
      </c>
      <c r="Q50" s="31">
        <v>109432</v>
      </c>
      <c r="T50" s="1">
        <v>28</v>
      </c>
      <c r="U50" s="28">
        <f t="shared" si="3"/>
        <v>2.5944904142845228E-4</v>
      </c>
      <c r="AB50" s="31">
        <v>109432</v>
      </c>
      <c r="AF50" s="31">
        <v>107921</v>
      </c>
      <c r="AG50" s="28">
        <f t="shared" si="1"/>
        <v>0.98619233862124422</v>
      </c>
      <c r="AI50" s="26">
        <v>27.05</v>
      </c>
      <c r="AL50" s="26">
        <f t="shared" si="4"/>
        <v>2919.2630500000005</v>
      </c>
    </row>
    <row r="51" spans="1:38">
      <c r="A51" s="1" t="s">
        <v>90</v>
      </c>
      <c r="B51" s="25">
        <v>43057</v>
      </c>
      <c r="C51" s="25">
        <v>43009</v>
      </c>
      <c r="D51" s="25">
        <v>43100</v>
      </c>
      <c r="E51" s="1" t="s">
        <v>67</v>
      </c>
      <c r="F51" s="1" t="s">
        <v>91</v>
      </c>
      <c r="H51" s="1" t="s">
        <v>92</v>
      </c>
      <c r="L51" s="1" t="s">
        <v>93</v>
      </c>
      <c r="Q51" s="31">
        <v>109279</v>
      </c>
      <c r="T51" s="1">
        <v>41</v>
      </c>
      <c r="U51" s="28">
        <f t="shared" si="3"/>
        <v>3.7914166027057768E-4</v>
      </c>
      <c r="AB51" s="31">
        <v>109279</v>
      </c>
      <c r="AF51" s="31">
        <v>108139</v>
      </c>
      <c r="AG51" s="28">
        <f t="shared" si="1"/>
        <v>0.98956798652989142</v>
      </c>
      <c r="AI51" s="26">
        <v>27.05</v>
      </c>
      <c r="AL51" s="26">
        <f t="shared" si="4"/>
        <v>2925.1599500000002</v>
      </c>
    </row>
    <row r="52" spans="1:38">
      <c r="A52" s="1" t="s">
        <v>90</v>
      </c>
      <c r="B52" s="25">
        <v>43058</v>
      </c>
      <c r="C52" s="25">
        <v>43009</v>
      </c>
      <c r="D52" s="25">
        <v>43100</v>
      </c>
      <c r="E52" s="1" t="s">
        <v>67</v>
      </c>
      <c r="F52" s="1" t="s">
        <v>91</v>
      </c>
      <c r="H52" s="1" t="s">
        <v>92</v>
      </c>
      <c r="L52" s="1" t="s">
        <v>93</v>
      </c>
      <c r="Q52" s="31">
        <v>109106</v>
      </c>
      <c r="T52" s="1">
        <v>56</v>
      </c>
      <c r="U52" s="28">
        <f t="shared" si="3"/>
        <v>5.1976981622424358E-4</v>
      </c>
      <c r="AB52" s="31">
        <v>109106</v>
      </c>
      <c r="AF52" s="31">
        <v>107740</v>
      </c>
      <c r="AG52" s="28">
        <f t="shared" si="1"/>
        <v>0.98748006525763932</v>
      </c>
      <c r="AI52" s="26">
        <v>27.05</v>
      </c>
      <c r="AL52" s="26">
        <f t="shared" si="4"/>
        <v>2914.3670000000002</v>
      </c>
    </row>
    <row r="53" spans="1:38">
      <c r="A53" s="1" t="s">
        <v>90</v>
      </c>
      <c r="B53" s="25">
        <v>43059</v>
      </c>
      <c r="C53" s="25">
        <v>43009</v>
      </c>
      <c r="D53" s="25">
        <v>43100</v>
      </c>
      <c r="E53" s="1" t="s">
        <v>67</v>
      </c>
      <c r="F53" s="1" t="s">
        <v>91</v>
      </c>
      <c r="H53" s="1" t="s">
        <v>92</v>
      </c>
      <c r="L53" s="1" t="s">
        <v>93</v>
      </c>
      <c r="Q53" s="31">
        <v>109200</v>
      </c>
      <c r="T53" s="1">
        <v>65</v>
      </c>
      <c r="U53" s="28">
        <f t="shared" si="3"/>
        <v>6.0230916065901884E-4</v>
      </c>
      <c r="AB53" s="31">
        <v>109200</v>
      </c>
      <c r="AF53" s="31">
        <v>107918</v>
      </c>
      <c r="AG53" s="28">
        <f t="shared" si="1"/>
        <v>0.98826007326007326</v>
      </c>
      <c r="AI53" s="26">
        <v>27.05</v>
      </c>
      <c r="AL53" s="26">
        <f t="shared" si="4"/>
        <v>2919.1819</v>
      </c>
    </row>
    <row r="54" spans="1:38">
      <c r="A54" s="1" t="s">
        <v>90</v>
      </c>
      <c r="B54" s="25">
        <v>43060</v>
      </c>
      <c r="C54" s="25">
        <v>43009</v>
      </c>
      <c r="D54" s="25">
        <v>43100</v>
      </c>
      <c r="E54" s="1" t="s">
        <v>67</v>
      </c>
      <c r="F54" s="1" t="s">
        <v>91</v>
      </c>
      <c r="H54" s="1" t="s">
        <v>92</v>
      </c>
      <c r="L54" s="1" t="s">
        <v>93</v>
      </c>
      <c r="Q54" s="31">
        <v>120492</v>
      </c>
      <c r="T54" s="1">
        <v>65</v>
      </c>
      <c r="U54" s="28">
        <f t="shared" si="3"/>
        <v>5.4712423086959088E-4</v>
      </c>
      <c r="AB54" s="31">
        <v>120492</v>
      </c>
      <c r="AF54" s="31">
        <v>118803</v>
      </c>
      <c r="AG54" s="28">
        <f t="shared" si="1"/>
        <v>0.98598247186535204</v>
      </c>
      <c r="AI54" s="26">
        <v>27.05</v>
      </c>
      <c r="AL54" s="26">
        <f>AF54*AI54/1000</f>
        <v>3213.6211499999999</v>
      </c>
    </row>
    <row r="55" spans="1:38">
      <c r="A55" s="1" t="s">
        <v>90</v>
      </c>
      <c r="B55" s="25">
        <v>43061</v>
      </c>
      <c r="C55" s="25">
        <v>43009</v>
      </c>
      <c r="D55" s="25">
        <v>43100</v>
      </c>
      <c r="E55" s="1" t="s">
        <v>67</v>
      </c>
      <c r="F55" s="1" t="s">
        <v>91</v>
      </c>
      <c r="H55" s="1" t="s">
        <v>92</v>
      </c>
      <c r="L55" s="1" t="s">
        <v>93</v>
      </c>
      <c r="Q55" s="31">
        <v>97221</v>
      </c>
      <c r="T55" s="1">
        <v>70</v>
      </c>
      <c r="U55" s="28">
        <f t="shared" si="3"/>
        <v>7.2858228296054201E-4</v>
      </c>
      <c r="AB55" s="31">
        <v>97221</v>
      </c>
      <c r="AF55" s="31">
        <v>96077</v>
      </c>
      <c r="AG55" s="28">
        <f t="shared" si="1"/>
        <v>0.98823299492907912</v>
      </c>
      <c r="AI55" s="26">
        <v>27.05</v>
      </c>
      <c r="AL55" s="26">
        <f t="shared" si="4"/>
        <v>2598.88285</v>
      </c>
    </row>
    <row r="56" spans="1:38">
      <c r="A56" s="1" t="s">
        <v>90</v>
      </c>
      <c r="B56" s="25">
        <v>43062</v>
      </c>
      <c r="C56" s="25">
        <v>43009</v>
      </c>
      <c r="D56" s="25">
        <v>43100</v>
      </c>
      <c r="E56" s="1" t="s">
        <v>67</v>
      </c>
      <c r="F56" s="1" t="s">
        <v>91</v>
      </c>
      <c r="H56" s="1" t="s">
        <v>92</v>
      </c>
      <c r="L56" s="1" t="s">
        <v>93</v>
      </c>
      <c r="Q56" s="31">
        <v>108821</v>
      </c>
      <c r="T56" s="1">
        <v>71</v>
      </c>
      <c r="U56" s="28">
        <f t="shared" si="3"/>
        <v>6.6052656061028935E-4</v>
      </c>
      <c r="AB56" s="31">
        <v>108821</v>
      </c>
      <c r="AF56" s="31">
        <v>107490</v>
      </c>
      <c r="AG56" s="28">
        <f t="shared" si="1"/>
        <v>0.98776890489887059</v>
      </c>
      <c r="AI56" s="26">
        <v>27.05</v>
      </c>
      <c r="AL56" s="26">
        <f t="shared" si="4"/>
        <v>2907.6044999999999</v>
      </c>
    </row>
    <row r="57" spans="1:38">
      <c r="A57" s="1" t="s">
        <v>90</v>
      </c>
      <c r="B57" s="25">
        <v>43063</v>
      </c>
      <c r="C57" s="25">
        <v>43009</v>
      </c>
      <c r="D57" s="25">
        <v>43100</v>
      </c>
      <c r="E57" s="1" t="s">
        <v>67</v>
      </c>
      <c r="F57" s="1" t="s">
        <v>91</v>
      </c>
      <c r="H57" s="1" t="s">
        <v>92</v>
      </c>
      <c r="L57" s="1" t="s">
        <v>93</v>
      </c>
      <c r="Q57" s="31">
        <v>108595</v>
      </c>
      <c r="T57" s="1">
        <v>39</v>
      </c>
      <c r="U57" s="28">
        <f t="shared" si="3"/>
        <v>3.6293587202322787E-4</v>
      </c>
      <c r="AB57" s="31">
        <v>108595</v>
      </c>
      <c r="AF57" s="31">
        <v>107457</v>
      </c>
      <c r="AG57" s="28">
        <f t="shared" si="1"/>
        <v>0.98952069616464844</v>
      </c>
      <c r="AI57" s="26">
        <v>27.05</v>
      </c>
      <c r="AL57" s="26">
        <f t="shared" si="4"/>
        <v>2906.7118500000001</v>
      </c>
    </row>
    <row r="58" spans="1:38">
      <c r="A58" s="1" t="s">
        <v>90</v>
      </c>
      <c r="B58" s="25">
        <v>43064</v>
      </c>
      <c r="C58" s="25">
        <v>43009</v>
      </c>
      <c r="D58" s="25">
        <v>43100</v>
      </c>
      <c r="E58" s="1" t="s">
        <v>67</v>
      </c>
      <c r="F58" s="1" t="s">
        <v>91</v>
      </c>
      <c r="H58" s="1" t="s">
        <v>92</v>
      </c>
      <c r="L58" s="1" t="s">
        <v>93</v>
      </c>
      <c r="Q58" s="31">
        <v>109113</v>
      </c>
      <c r="T58" s="1">
        <v>52</v>
      </c>
      <c r="U58" s="28">
        <f t="shared" si="3"/>
        <v>4.8162864578991731E-4</v>
      </c>
      <c r="AB58" s="31">
        <v>109113</v>
      </c>
      <c r="AF58" s="31">
        <v>107967</v>
      </c>
      <c r="AG58" s="28">
        <f t="shared" si="1"/>
        <v>0.98949712683181656</v>
      </c>
      <c r="AI58" s="26">
        <v>27.05</v>
      </c>
      <c r="AL58" s="26">
        <f t="shared" si="4"/>
        <v>2920.5073500000003</v>
      </c>
    </row>
    <row r="59" spans="1:38">
      <c r="A59" s="1" t="s">
        <v>90</v>
      </c>
      <c r="B59" s="25">
        <v>43065</v>
      </c>
      <c r="C59" s="25">
        <v>43009</v>
      </c>
      <c r="D59" s="25">
        <v>43100</v>
      </c>
      <c r="E59" s="1" t="s">
        <v>67</v>
      </c>
      <c r="F59" s="1" t="s">
        <v>91</v>
      </c>
      <c r="H59" s="1" t="s">
        <v>92</v>
      </c>
      <c r="L59" s="1" t="s">
        <v>93</v>
      </c>
      <c r="Q59" s="31">
        <v>108058</v>
      </c>
      <c r="T59" s="1">
        <v>20</v>
      </c>
      <c r="U59" s="28">
        <f t="shared" si="3"/>
        <v>1.8680240975108578E-4</v>
      </c>
      <c r="AB59" s="31">
        <v>108058</v>
      </c>
      <c r="AF59" s="31">
        <v>107065</v>
      </c>
      <c r="AG59" s="28">
        <f t="shared" si="1"/>
        <v>0.99081049066242199</v>
      </c>
      <c r="AI59" s="26">
        <v>27.05</v>
      </c>
      <c r="AL59" s="26">
        <f t="shared" si="4"/>
        <v>2896.1082500000002</v>
      </c>
    </row>
    <row r="60" spans="1:38">
      <c r="A60" s="1" t="s">
        <v>90</v>
      </c>
      <c r="B60" s="25">
        <v>43066</v>
      </c>
      <c r="C60" s="25">
        <v>43009</v>
      </c>
      <c r="D60" s="25">
        <v>43100</v>
      </c>
      <c r="E60" s="1" t="s">
        <v>67</v>
      </c>
      <c r="F60" s="1" t="s">
        <v>91</v>
      </c>
      <c r="H60" s="1" t="s">
        <v>92</v>
      </c>
      <c r="L60" s="1" t="s">
        <v>93</v>
      </c>
      <c r="Q60" s="31">
        <v>108564</v>
      </c>
      <c r="T60" s="1">
        <v>50</v>
      </c>
      <c r="U60" s="28">
        <f t="shared" si="3"/>
        <v>4.6599191038043582E-4</v>
      </c>
      <c r="AB60" s="31">
        <v>108564</v>
      </c>
      <c r="AF60" s="31">
        <v>107298</v>
      </c>
      <c r="AG60" s="28">
        <f t="shared" si="1"/>
        <v>0.98833867580413393</v>
      </c>
      <c r="AI60" s="26">
        <v>27.05</v>
      </c>
      <c r="AL60" s="26">
        <f t="shared" si="4"/>
        <v>2902.4108999999999</v>
      </c>
    </row>
    <row r="61" spans="1:38">
      <c r="A61" s="1" t="s">
        <v>90</v>
      </c>
      <c r="B61" s="25">
        <v>43067</v>
      </c>
      <c r="C61" s="25">
        <v>43009</v>
      </c>
      <c r="D61" s="25">
        <v>43100</v>
      </c>
      <c r="E61" s="1" t="s">
        <v>67</v>
      </c>
      <c r="F61" s="1" t="s">
        <v>91</v>
      </c>
      <c r="H61" s="1" t="s">
        <v>92</v>
      </c>
      <c r="L61" s="1" t="s">
        <v>93</v>
      </c>
      <c r="Q61" s="31">
        <v>109789</v>
      </c>
      <c r="T61" s="1">
        <v>27</v>
      </c>
      <c r="U61" s="28">
        <f t="shared" si="3"/>
        <v>2.4877684716809021E-4</v>
      </c>
      <c r="AB61" s="31">
        <v>109789</v>
      </c>
      <c r="AF61" s="31">
        <v>108531</v>
      </c>
      <c r="AG61" s="28">
        <f t="shared" si="1"/>
        <v>0.98854165717877018</v>
      </c>
      <c r="AI61" s="26">
        <v>27.05</v>
      </c>
      <c r="AL61" s="26">
        <f t="shared" si="4"/>
        <v>2935.7635500000001</v>
      </c>
    </row>
    <row r="62" spans="1:38">
      <c r="A62" s="1" t="s">
        <v>90</v>
      </c>
      <c r="B62" s="25">
        <v>43068</v>
      </c>
      <c r="C62" s="25">
        <v>43009</v>
      </c>
      <c r="D62" s="25">
        <v>43100</v>
      </c>
      <c r="E62" s="1" t="s">
        <v>67</v>
      </c>
      <c r="F62" s="1" t="s">
        <v>91</v>
      </c>
      <c r="H62" s="1" t="s">
        <v>92</v>
      </c>
      <c r="L62" s="1" t="s">
        <v>93</v>
      </c>
      <c r="Q62" s="31">
        <v>108106</v>
      </c>
      <c r="T62" s="1">
        <v>29</v>
      </c>
      <c r="U62" s="28">
        <f t="shared" si="3"/>
        <v>2.7176714241535389E-4</v>
      </c>
      <c r="AB62" s="31">
        <v>108106</v>
      </c>
      <c r="AF62" s="31">
        <v>106709</v>
      </c>
      <c r="AG62" s="28">
        <f t="shared" si="1"/>
        <v>0.98707749801121125</v>
      </c>
      <c r="AI62" s="26">
        <v>27.05</v>
      </c>
      <c r="AL62" s="26">
        <f t="shared" si="4"/>
        <v>2886.4784500000001</v>
      </c>
    </row>
    <row r="63" spans="1:38">
      <c r="A63" s="1" t="s">
        <v>90</v>
      </c>
      <c r="B63" s="25">
        <v>43069</v>
      </c>
      <c r="C63" s="25">
        <v>43009</v>
      </c>
      <c r="D63" s="25">
        <v>43100</v>
      </c>
      <c r="E63" s="1" t="s">
        <v>67</v>
      </c>
      <c r="F63" s="1" t="s">
        <v>91</v>
      </c>
      <c r="H63" s="1" t="s">
        <v>92</v>
      </c>
      <c r="L63" s="1" t="s">
        <v>93</v>
      </c>
      <c r="Q63" s="31">
        <v>109494</v>
      </c>
      <c r="T63" s="1">
        <v>64</v>
      </c>
      <c r="U63" s="28">
        <f t="shared" si="3"/>
        <v>5.9203892655942123E-4</v>
      </c>
      <c r="AB63" s="31">
        <v>109494</v>
      </c>
      <c r="AF63" s="31">
        <v>108101</v>
      </c>
      <c r="AG63" s="28">
        <f t="shared" si="1"/>
        <v>0.98727784170822142</v>
      </c>
      <c r="AI63" s="26">
        <v>27.05</v>
      </c>
      <c r="AL63" s="26">
        <f t="shared" si="4"/>
        <v>2924.1320500000002</v>
      </c>
    </row>
    <row r="64" spans="1:38">
      <c r="A64" s="1" t="s">
        <v>90</v>
      </c>
      <c r="B64" s="25">
        <v>43070</v>
      </c>
      <c r="C64" s="25">
        <v>43009</v>
      </c>
      <c r="D64" s="25">
        <v>43100</v>
      </c>
      <c r="E64" s="1" t="s">
        <v>67</v>
      </c>
      <c r="F64" s="1" t="s">
        <v>91</v>
      </c>
      <c r="H64" s="1" t="s">
        <v>92</v>
      </c>
      <c r="L64" s="1" t="s">
        <v>93</v>
      </c>
      <c r="Q64" s="31">
        <v>107794</v>
      </c>
      <c r="T64" s="1">
        <v>25</v>
      </c>
      <c r="U64" s="28">
        <f t="shared" si="3"/>
        <v>2.3442481527324556E-4</v>
      </c>
      <c r="AB64" s="31">
        <v>107794</v>
      </c>
      <c r="AF64" s="31">
        <v>106644</v>
      </c>
      <c r="AG64" s="28">
        <f t="shared" si="1"/>
        <v>0.98933150268103975</v>
      </c>
      <c r="AI64" s="26">
        <v>27.05</v>
      </c>
      <c r="AL64" s="26">
        <f t="shared" si="4"/>
        <v>2884.7202000000002</v>
      </c>
    </row>
    <row r="65" spans="1:38">
      <c r="A65" s="1" t="s">
        <v>90</v>
      </c>
      <c r="B65" s="25">
        <v>43071</v>
      </c>
      <c r="C65" s="25">
        <v>43009</v>
      </c>
      <c r="D65" s="25">
        <v>43100</v>
      </c>
      <c r="E65" s="1" t="s">
        <v>67</v>
      </c>
      <c r="F65" s="1" t="s">
        <v>91</v>
      </c>
      <c r="H65" s="1" t="s">
        <v>92</v>
      </c>
      <c r="L65" s="1" t="s">
        <v>93</v>
      </c>
      <c r="Q65" s="31">
        <v>114653</v>
      </c>
      <c r="T65" s="1">
        <v>34</v>
      </c>
      <c r="U65" s="28">
        <f t="shared" si="3"/>
        <v>2.9967036260113877E-4</v>
      </c>
      <c r="AB65" s="31">
        <v>114653</v>
      </c>
      <c r="AF65" s="31">
        <v>113458</v>
      </c>
      <c r="AG65" s="28">
        <f t="shared" si="1"/>
        <v>0.98957724612526488</v>
      </c>
      <c r="AI65" s="26">
        <v>27.05</v>
      </c>
      <c r="AL65" s="26">
        <f t="shared" si="4"/>
        <v>3069.0389</v>
      </c>
    </row>
    <row r="66" spans="1:38">
      <c r="A66" s="1" t="s">
        <v>90</v>
      </c>
      <c r="B66" s="25">
        <v>43072</v>
      </c>
      <c r="C66" s="25">
        <v>43009</v>
      </c>
      <c r="D66" s="25">
        <v>43100</v>
      </c>
      <c r="E66" s="1" t="s">
        <v>67</v>
      </c>
      <c r="F66" s="1" t="s">
        <v>91</v>
      </c>
      <c r="H66" s="1" t="s">
        <v>92</v>
      </c>
      <c r="L66" s="1" t="s">
        <v>93</v>
      </c>
      <c r="Q66" s="31">
        <v>107710</v>
      </c>
      <c r="T66" s="1">
        <v>18</v>
      </c>
      <c r="U66" s="28">
        <f t="shared" si="3"/>
        <v>1.6846361185983828E-4</v>
      </c>
      <c r="AB66" s="31">
        <v>107710</v>
      </c>
      <c r="AF66" s="31">
        <v>106848</v>
      </c>
      <c r="AG66" s="28">
        <f t="shared" si="1"/>
        <v>0.9919970290595117</v>
      </c>
      <c r="AI66" s="26">
        <v>27.05</v>
      </c>
      <c r="AL66" s="26">
        <f t="shared" si="4"/>
        <v>2890.2383999999997</v>
      </c>
    </row>
    <row r="67" spans="1:38">
      <c r="A67" s="1" t="s">
        <v>90</v>
      </c>
      <c r="B67" s="25">
        <v>43074</v>
      </c>
      <c r="C67" s="25">
        <v>43009</v>
      </c>
      <c r="D67" s="25">
        <v>43100</v>
      </c>
      <c r="E67" s="1" t="s">
        <v>67</v>
      </c>
      <c r="F67" s="1" t="s">
        <v>91</v>
      </c>
      <c r="H67" s="1" t="s">
        <v>132</v>
      </c>
      <c r="L67" s="1" t="s">
        <v>133</v>
      </c>
      <c r="Q67" s="31">
        <v>58865</v>
      </c>
      <c r="T67" s="1">
        <v>56</v>
      </c>
      <c r="U67" s="28">
        <f t="shared" si="3"/>
        <v>9.662335869696499E-4</v>
      </c>
      <c r="AB67" s="31">
        <v>58865</v>
      </c>
      <c r="AF67" s="31">
        <v>57957</v>
      </c>
      <c r="AG67" s="28">
        <f t="shared" si="1"/>
        <v>0.98457487471332705</v>
      </c>
      <c r="AI67" s="26">
        <v>27.05</v>
      </c>
      <c r="AL67" s="26">
        <f t="shared" si="4"/>
        <v>1567.73685</v>
      </c>
    </row>
    <row r="68" spans="1:38">
      <c r="A68" s="1" t="s">
        <v>90</v>
      </c>
      <c r="B68" s="25">
        <v>43075</v>
      </c>
      <c r="C68" s="25">
        <v>43009</v>
      </c>
      <c r="D68" s="25">
        <v>43100</v>
      </c>
      <c r="E68" s="1" t="s">
        <v>67</v>
      </c>
      <c r="F68" s="1" t="s">
        <v>91</v>
      </c>
      <c r="H68" s="1" t="s">
        <v>132</v>
      </c>
      <c r="L68" s="1" t="s">
        <v>133</v>
      </c>
      <c r="Q68" s="31">
        <v>56065</v>
      </c>
      <c r="T68" s="1">
        <v>47</v>
      </c>
      <c r="U68" s="28">
        <f t="shared" si="3"/>
        <v>8.5026321978399697E-4</v>
      </c>
      <c r="AB68" s="31">
        <v>56065</v>
      </c>
      <c r="AF68" s="31">
        <v>55277</v>
      </c>
      <c r="AG68" s="28">
        <f t="shared" ref="AG68:AG99" si="5">AF68/Q68</f>
        <v>0.98594488540087399</v>
      </c>
      <c r="AI68" s="26">
        <v>27.05</v>
      </c>
      <c r="AL68" s="26">
        <f t="shared" si="4"/>
        <v>1495.2428500000001</v>
      </c>
    </row>
    <row r="69" spans="1:38">
      <c r="A69" s="1" t="s">
        <v>90</v>
      </c>
      <c r="B69" s="25">
        <v>43076</v>
      </c>
      <c r="C69" s="25">
        <v>43009</v>
      </c>
      <c r="D69" s="25">
        <v>43100</v>
      </c>
      <c r="E69" s="1" t="s">
        <v>67</v>
      </c>
      <c r="F69" s="1" t="s">
        <v>91</v>
      </c>
      <c r="H69" s="1" t="s">
        <v>132</v>
      </c>
      <c r="L69" s="1" t="s">
        <v>133</v>
      </c>
      <c r="Q69" s="31">
        <v>111368</v>
      </c>
      <c r="T69" s="1">
        <v>60</v>
      </c>
      <c r="U69" s="28">
        <f t="shared" si="3"/>
        <v>5.4545950417731067E-4</v>
      </c>
      <c r="AB69" s="31">
        <v>111368</v>
      </c>
      <c r="AF69" s="31">
        <v>109999</v>
      </c>
      <c r="AG69" s="28">
        <f t="shared" si="5"/>
        <v>0.98770742044393367</v>
      </c>
      <c r="AI69" s="26">
        <v>27.05</v>
      </c>
      <c r="AL69" s="26">
        <f t="shared" si="4"/>
        <v>2975.4729500000003</v>
      </c>
    </row>
    <row r="70" spans="1:38">
      <c r="A70" s="1" t="s">
        <v>90</v>
      </c>
      <c r="B70" s="25">
        <v>43077</v>
      </c>
      <c r="C70" s="25">
        <v>43009</v>
      </c>
      <c r="D70" s="25">
        <v>43100</v>
      </c>
      <c r="E70" s="1" t="s">
        <v>67</v>
      </c>
      <c r="F70" s="1" t="s">
        <v>91</v>
      </c>
      <c r="H70" s="1" t="s">
        <v>132</v>
      </c>
      <c r="L70" s="1" t="s">
        <v>133</v>
      </c>
      <c r="Q70" s="31">
        <v>111018</v>
      </c>
      <c r="T70" s="1">
        <v>56</v>
      </c>
      <c r="U70" s="28">
        <f t="shared" si="3"/>
        <v>5.0995319358187476E-4</v>
      </c>
      <c r="AB70" s="31">
        <v>111018</v>
      </c>
      <c r="AF70" s="31">
        <v>109814</v>
      </c>
      <c r="AG70" s="28">
        <f t="shared" si="5"/>
        <v>0.98915491181610193</v>
      </c>
      <c r="AI70" s="26">
        <v>27.05</v>
      </c>
      <c r="AL70" s="26">
        <f t="shared" si="4"/>
        <v>2970.4687000000004</v>
      </c>
    </row>
    <row r="71" spans="1:38">
      <c r="A71" s="1" t="s">
        <v>90</v>
      </c>
      <c r="B71" s="25">
        <v>43078</v>
      </c>
      <c r="C71" s="25">
        <v>43009</v>
      </c>
      <c r="D71" s="25">
        <v>43100</v>
      </c>
      <c r="E71" s="1" t="s">
        <v>67</v>
      </c>
      <c r="F71" s="1" t="s">
        <v>91</v>
      </c>
      <c r="H71" s="1" t="s">
        <v>132</v>
      </c>
      <c r="L71" s="1" t="s">
        <v>133</v>
      </c>
      <c r="Q71" s="31">
        <v>109829</v>
      </c>
      <c r="T71" s="1">
        <v>54</v>
      </c>
      <c r="U71" s="28">
        <f t="shared" si="3"/>
        <v>4.9698587271639592E-4</v>
      </c>
      <c r="AB71" s="31">
        <v>109829</v>
      </c>
      <c r="AF71" s="31">
        <v>108655</v>
      </c>
      <c r="AG71" s="28">
        <f t="shared" si="5"/>
        <v>0.98931065565561005</v>
      </c>
      <c r="AI71" s="26">
        <v>27.05</v>
      </c>
      <c r="AL71" s="26">
        <f t="shared" si="4"/>
        <v>2939.1177499999999</v>
      </c>
    </row>
    <row r="72" spans="1:38">
      <c r="A72" s="1" t="s">
        <v>90</v>
      </c>
      <c r="B72" s="25">
        <v>43079</v>
      </c>
      <c r="C72" s="25">
        <v>43009</v>
      </c>
      <c r="D72" s="25">
        <v>43100</v>
      </c>
      <c r="E72" s="1" t="s">
        <v>67</v>
      </c>
      <c r="F72" s="1" t="s">
        <v>91</v>
      </c>
      <c r="H72" s="1" t="s">
        <v>132</v>
      </c>
      <c r="L72" s="1" t="s">
        <v>133</v>
      </c>
      <c r="Q72" s="31">
        <v>110634</v>
      </c>
      <c r="T72" s="1">
        <v>75</v>
      </c>
      <c r="U72" s="28">
        <f t="shared" si="3"/>
        <v>6.8678174076278555E-4</v>
      </c>
      <c r="AB72" s="31">
        <v>110634</v>
      </c>
      <c r="AF72" s="31">
        <v>109205</v>
      </c>
      <c r="AG72" s="28">
        <f t="shared" si="5"/>
        <v>0.98708353670661819</v>
      </c>
      <c r="AI72" s="26">
        <v>27.05</v>
      </c>
      <c r="AL72" s="26">
        <f t="shared" si="4"/>
        <v>2953.9952499999999</v>
      </c>
    </row>
    <row r="73" spans="1:38">
      <c r="A73" s="1" t="s">
        <v>90</v>
      </c>
      <c r="B73" s="25">
        <v>43073</v>
      </c>
      <c r="C73" s="25">
        <v>43009</v>
      </c>
      <c r="D73" s="25">
        <v>43100</v>
      </c>
      <c r="E73" s="1" t="s">
        <v>67</v>
      </c>
      <c r="F73" s="1" t="s">
        <v>91</v>
      </c>
      <c r="H73" s="1" t="s">
        <v>92</v>
      </c>
      <c r="L73" s="1" t="s">
        <v>93</v>
      </c>
      <c r="Q73" s="31">
        <v>128330</v>
      </c>
      <c r="T73" s="1">
        <v>23</v>
      </c>
      <c r="U73" s="28">
        <f t="shared" si="3"/>
        <v>1.8093994367260883E-4</v>
      </c>
      <c r="AB73" s="31">
        <v>128330</v>
      </c>
      <c r="AF73" s="31">
        <v>127114</v>
      </c>
      <c r="AG73" s="28">
        <f t="shared" si="5"/>
        <v>0.99052442920595341</v>
      </c>
      <c r="AI73" s="26">
        <v>27.05</v>
      </c>
      <c r="AL73" s="26">
        <f t="shared" si="4"/>
        <v>3438.4337</v>
      </c>
    </row>
    <row r="74" spans="1:38">
      <c r="A74" s="1" t="s">
        <v>90</v>
      </c>
      <c r="B74" s="25">
        <v>43074</v>
      </c>
      <c r="C74" s="25">
        <v>43009</v>
      </c>
      <c r="D74" s="25">
        <v>43100</v>
      </c>
      <c r="E74" s="1" t="s">
        <v>67</v>
      </c>
      <c r="F74" s="1" t="s">
        <v>91</v>
      </c>
      <c r="H74" s="1" t="s">
        <v>92</v>
      </c>
      <c r="L74" s="1" t="s">
        <v>93</v>
      </c>
      <c r="Q74" s="31">
        <v>79165</v>
      </c>
      <c r="T74" s="1">
        <v>23</v>
      </c>
      <c r="U74" s="28">
        <f t="shared" si="3"/>
        <v>2.932513929441165E-4</v>
      </c>
      <c r="AB74" s="31">
        <v>79165</v>
      </c>
      <c r="AF74" s="31">
        <v>78431</v>
      </c>
      <c r="AG74" s="28">
        <f t="shared" si="5"/>
        <v>0.99072822585738651</v>
      </c>
      <c r="AI74" s="26">
        <v>27.05</v>
      </c>
      <c r="AL74" s="26">
        <f t="shared" si="4"/>
        <v>2121.5585500000002</v>
      </c>
    </row>
    <row r="75" spans="1:38">
      <c r="A75" s="1" t="s">
        <v>90</v>
      </c>
      <c r="B75" s="25">
        <v>43075</v>
      </c>
      <c r="C75" s="25">
        <v>43009</v>
      </c>
      <c r="D75" s="25">
        <v>43100</v>
      </c>
      <c r="E75" s="1" t="s">
        <v>67</v>
      </c>
      <c r="F75" s="1" t="s">
        <v>91</v>
      </c>
      <c r="H75" s="1" t="s">
        <v>92</v>
      </c>
      <c r="L75" s="1" t="s">
        <v>93</v>
      </c>
      <c r="Q75" s="31">
        <v>38</v>
      </c>
      <c r="T75" s="1">
        <v>0</v>
      </c>
      <c r="U75" s="28">
        <f t="shared" si="3"/>
        <v>0</v>
      </c>
      <c r="AB75" s="31">
        <v>38</v>
      </c>
      <c r="AF75" s="31">
        <v>39</v>
      </c>
      <c r="AG75" s="28">
        <f t="shared" si="5"/>
        <v>1.0263157894736843</v>
      </c>
      <c r="AI75" s="26">
        <v>27.05</v>
      </c>
      <c r="AL75" s="26">
        <f t="shared" si="4"/>
        <v>1.0549500000000001</v>
      </c>
    </row>
    <row r="76" spans="1:38">
      <c r="A76" s="1" t="s">
        <v>90</v>
      </c>
      <c r="B76" s="25">
        <v>43076</v>
      </c>
      <c r="C76" s="25">
        <v>43009</v>
      </c>
      <c r="D76" s="25">
        <v>43100</v>
      </c>
      <c r="E76" s="1" t="s">
        <v>67</v>
      </c>
      <c r="F76" s="1" t="s">
        <v>91</v>
      </c>
      <c r="H76" s="1" t="s">
        <v>92</v>
      </c>
      <c r="L76" s="1" t="s">
        <v>93</v>
      </c>
      <c r="Q76" s="31">
        <v>1</v>
      </c>
      <c r="T76" s="1">
        <v>0</v>
      </c>
      <c r="U76" s="28">
        <f t="shared" ref="U76:U99" si="6">T76/AF76</f>
        <v>0</v>
      </c>
      <c r="AB76" s="31">
        <v>1</v>
      </c>
      <c r="AF76" s="31">
        <v>1</v>
      </c>
      <c r="AG76" s="28">
        <f t="shared" si="5"/>
        <v>1</v>
      </c>
      <c r="AI76" s="26">
        <v>27.05</v>
      </c>
      <c r="AL76" s="26">
        <f t="shared" si="4"/>
        <v>2.7050000000000001E-2</v>
      </c>
    </row>
    <row r="77" spans="1:38">
      <c r="A77" s="1" t="s">
        <v>90</v>
      </c>
      <c r="B77" s="25">
        <v>43078</v>
      </c>
      <c r="C77" s="25">
        <v>43009</v>
      </c>
      <c r="D77" s="25">
        <v>43100</v>
      </c>
      <c r="E77" s="1" t="s">
        <v>67</v>
      </c>
      <c r="F77" s="1" t="s">
        <v>91</v>
      </c>
      <c r="H77" s="1" t="s">
        <v>92</v>
      </c>
      <c r="L77" s="1" t="s">
        <v>93</v>
      </c>
      <c r="Q77" s="31">
        <v>1</v>
      </c>
      <c r="T77" s="1">
        <v>0</v>
      </c>
      <c r="U77" s="28">
        <f t="shared" si="6"/>
        <v>0</v>
      </c>
      <c r="AB77" s="31">
        <v>1</v>
      </c>
      <c r="AF77" s="31">
        <v>1</v>
      </c>
      <c r="AG77" s="28">
        <f t="shared" si="5"/>
        <v>1</v>
      </c>
      <c r="AI77" s="26">
        <v>27.05</v>
      </c>
      <c r="AL77" s="26">
        <f t="shared" si="4"/>
        <v>2.7050000000000001E-2</v>
      </c>
    </row>
    <row r="78" spans="1:38">
      <c r="A78" s="1" t="s">
        <v>90</v>
      </c>
      <c r="B78" s="25">
        <v>43079</v>
      </c>
      <c r="C78" s="25">
        <v>43009</v>
      </c>
      <c r="D78" s="25">
        <v>43100</v>
      </c>
      <c r="E78" s="1" t="s">
        <v>67</v>
      </c>
      <c r="F78" s="1" t="s">
        <v>91</v>
      </c>
      <c r="H78" s="1" t="s">
        <v>92</v>
      </c>
      <c r="L78" s="1" t="s">
        <v>93</v>
      </c>
      <c r="Q78" s="31">
        <v>1</v>
      </c>
      <c r="T78" s="1">
        <v>0</v>
      </c>
      <c r="U78" s="28">
        <f t="shared" si="6"/>
        <v>0</v>
      </c>
      <c r="AB78" s="31">
        <v>1</v>
      </c>
      <c r="AF78" s="31">
        <v>1</v>
      </c>
      <c r="AG78" s="28">
        <f t="shared" si="5"/>
        <v>1</v>
      </c>
      <c r="AI78" s="26">
        <v>27.05</v>
      </c>
      <c r="AL78" s="26">
        <f t="shared" si="4"/>
        <v>2.7050000000000001E-2</v>
      </c>
    </row>
    <row r="79" spans="1:38">
      <c r="A79" s="1" t="s">
        <v>90</v>
      </c>
      <c r="B79" s="25">
        <v>43080</v>
      </c>
      <c r="C79" s="25">
        <v>43009</v>
      </c>
      <c r="D79" s="25">
        <v>43100</v>
      </c>
      <c r="E79" s="1" t="s">
        <v>67</v>
      </c>
      <c r="F79" s="1" t="s">
        <v>91</v>
      </c>
      <c r="H79" s="1" t="s">
        <v>132</v>
      </c>
      <c r="L79" s="1" t="s">
        <v>133</v>
      </c>
      <c r="Q79" s="31">
        <v>111361</v>
      </c>
      <c r="T79" s="1">
        <v>70</v>
      </c>
      <c r="U79" s="28">
        <f t="shared" si="6"/>
        <v>6.3640992072150706E-4</v>
      </c>
      <c r="AB79" s="31">
        <v>111361</v>
      </c>
      <c r="AF79" s="31">
        <v>109992</v>
      </c>
      <c r="AG79" s="28">
        <f t="shared" si="5"/>
        <v>0.98770664774921202</v>
      </c>
      <c r="AI79" s="26">
        <v>27.05</v>
      </c>
      <c r="AL79" s="26">
        <f t="shared" si="4"/>
        <v>2975.2836000000002</v>
      </c>
    </row>
    <row r="80" spans="1:38">
      <c r="A80" s="1" t="s">
        <v>90</v>
      </c>
      <c r="B80" s="25">
        <v>43081</v>
      </c>
      <c r="C80" s="25">
        <v>43009</v>
      </c>
      <c r="D80" s="25">
        <v>43100</v>
      </c>
      <c r="E80" s="1" t="s">
        <v>67</v>
      </c>
      <c r="F80" s="1" t="s">
        <v>91</v>
      </c>
      <c r="H80" s="1" t="s">
        <v>132</v>
      </c>
      <c r="L80" s="1" t="s">
        <v>133</v>
      </c>
      <c r="Q80" s="31">
        <v>193853</v>
      </c>
      <c r="T80" s="1">
        <v>65</v>
      </c>
      <c r="U80" s="28">
        <f t="shared" si="6"/>
        <v>3.3906969708034907E-4</v>
      </c>
      <c r="AB80" s="31">
        <v>193853</v>
      </c>
      <c r="AF80" s="31">
        <v>191701</v>
      </c>
      <c r="AG80" s="28">
        <f t="shared" si="5"/>
        <v>0.98889880476443492</v>
      </c>
      <c r="AI80" s="26">
        <v>27.05</v>
      </c>
      <c r="AL80" s="26">
        <f t="shared" si="4"/>
        <v>5185.5120499999994</v>
      </c>
    </row>
    <row r="81" spans="1:38">
      <c r="A81" s="1" t="s">
        <v>90</v>
      </c>
      <c r="B81" s="25">
        <v>43082</v>
      </c>
      <c r="C81" s="25">
        <v>43009</v>
      </c>
      <c r="D81" s="25">
        <v>43100</v>
      </c>
      <c r="E81" s="1" t="s">
        <v>67</v>
      </c>
      <c r="F81" s="1" t="s">
        <v>91</v>
      </c>
      <c r="H81" s="1" t="s">
        <v>132</v>
      </c>
      <c r="L81" s="1" t="s">
        <v>133</v>
      </c>
      <c r="Q81" s="31">
        <v>83378</v>
      </c>
      <c r="T81" s="1">
        <v>60</v>
      </c>
      <c r="U81" s="28">
        <f t="shared" si="6"/>
        <v>7.2852667621846085E-4</v>
      </c>
      <c r="AB81" s="31">
        <v>83378</v>
      </c>
      <c r="AF81" s="31">
        <v>82358</v>
      </c>
      <c r="AG81" s="28">
        <f t="shared" si="5"/>
        <v>0.98776655712538075</v>
      </c>
      <c r="AI81" s="26">
        <v>27.05</v>
      </c>
      <c r="AL81" s="26">
        <f t="shared" si="4"/>
        <v>2227.7838999999999</v>
      </c>
    </row>
    <row r="82" spans="1:38">
      <c r="A82" s="1" t="s">
        <v>90</v>
      </c>
      <c r="B82" s="25">
        <v>43083</v>
      </c>
      <c r="C82" s="25">
        <v>43009</v>
      </c>
      <c r="D82" s="25">
        <v>43100</v>
      </c>
      <c r="E82" s="1" t="s">
        <v>67</v>
      </c>
      <c r="F82" s="1" t="s">
        <v>91</v>
      </c>
      <c r="H82" s="1" t="s">
        <v>132</v>
      </c>
      <c r="L82" s="1" t="s">
        <v>133</v>
      </c>
      <c r="Q82" s="31">
        <v>22181</v>
      </c>
      <c r="T82" s="1">
        <v>26</v>
      </c>
      <c r="U82" s="28">
        <f t="shared" si="6"/>
        <v>1.1960071760430562E-3</v>
      </c>
      <c r="AB82" s="31">
        <v>22181</v>
      </c>
      <c r="AF82" s="31">
        <v>21739</v>
      </c>
      <c r="AG82" s="28">
        <f t="shared" si="5"/>
        <v>0.98007303548081692</v>
      </c>
      <c r="AI82" s="26">
        <v>27.05</v>
      </c>
      <c r="AL82" s="26">
        <f t="shared" si="4"/>
        <v>588.03995000000009</v>
      </c>
    </row>
    <row r="83" spans="1:38">
      <c r="A83" s="1" t="s">
        <v>90</v>
      </c>
      <c r="B83" s="25">
        <v>43084</v>
      </c>
      <c r="C83" s="25">
        <v>43009</v>
      </c>
      <c r="D83" s="25">
        <v>43100</v>
      </c>
      <c r="E83" s="1" t="s">
        <v>67</v>
      </c>
      <c r="F83" s="1" t="s">
        <v>91</v>
      </c>
      <c r="H83" s="1" t="s">
        <v>132</v>
      </c>
      <c r="L83" s="1" t="s">
        <v>133</v>
      </c>
      <c r="Q83" s="31">
        <v>45621</v>
      </c>
      <c r="T83" s="1">
        <v>30</v>
      </c>
      <c r="U83" s="28">
        <f t="shared" si="6"/>
        <v>6.6681484774394314E-4</v>
      </c>
      <c r="AB83" s="31">
        <v>45621</v>
      </c>
      <c r="AF83" s="31">
        <v>44990</v>
      </c>
      <c r="AG83" s="28">
        <f t="shared" si="5"/>
        <v>0.98616865040222701</v>
      </c>
      <c r="AI83" s="26">
        <v>27.05</v>
      </c>
      <c r="AL83" s="26">
        <f t="shared" si="4"/>
        <v>1216.9794999999999</v>
      </c>
    </row>
    <row r="84" spans="1:38">
      <c r="A84" s="1" t="s">
        <v>90</v>
      </c>
      <c r="B84" s="25">
        <v>43085</v>
      </c>
      <c r="C84" s="25">
        <v>43009</v>
      </c>
      <c r="D84" s="25">
        <v>43100</v>
      </c>
      <c r="E84" s="1" t="s">
        <v>67</v>
      </c>
      <c r="F84" s="1" t="s">
        <v>91</v>
      </c>
      <c r="H84" s="1" t="s">
        <v>132</v>
      </c>
      <c r="L84" s="1" t="s">
        <v>133</v>
      </c>
      <c r="Q84" s="31">
        <v>57419</v>
      </c>
      <c r="T84" s="1">
        <v>44</v>
      </c>
      <c r="U84" s="28">
        <f t="shared" si="6"/>
        <v>7.7574047954866014E-4</v>
      </c>
      <c r="AB84" s="31">
        <v>57419</v>
      </c>
      <c r="AF84" s="31">
        <v>56720</v>
      </c>
      <c r="AG84" s="28">
        <f t="shared" si="5"/>
        <v>0.98782632926383251</v>
      </c>
      <c r="AI84" s="26">
        <v>27.05</v>
      </c>
      <c r="AL84" s="26">
        <f t="shared" si="4"/>
        <v>1534.2760000000001</v>
      </c>
    </row>
    <row r="85" spans="1:38">
      <c r="A85" s="1" t="s">
        <v>90</v>
      </c>
      <c r="B85" s="25">
        <v>43086</v>
      </c>
      <c r="C85" s="25">
        <v>43009</v>
      </c>
      <c r="D85" s="25">
        <v>43100</v>
      </c>
      <c r="E85" s="1" t="s">
        <v>67</v>
      </c>
      <c r="F85" s="1" t="s">
        <v>91</v>
      </c>
      <c r="H85" s="1" t="s">
        <v>132</v>
      </c>
      <c r="L85" s="1" t="s">
        <v>133</v>
      </c>
      <c r="Q85" s="31">
        <v>55719</v>
      </c>
      <c r="T85" s="1">
        <v>21</v>
      </c>
      <c r="U85" s="28">
        <f t="shared" si="6"/>
        <v>3.8229083230175489E-4</v>
      </c>
      <c r="AB85" s="31">
        <v>55719</v>
      </c>
      <c r="AF85" s="31">
        <v>54932</v>
      </c>
      <c r="AG85" s="28">
        <f t="shared" si="5"/>
        <v>0.98587555411977956</v>
      </c>
      <c r="AI85" s="26">
        <v>27.05</v>
      </c>
      <c r="AL85" s="26">
        <f t="shared" si="4"/>
        <v>1485.9106000000002</v>
      </c>
    </row>
    <row r="86" spans="1:38">
      <c r="A86" s="1" t="s">
        <v>90</v>
      </c>
      <c r="B86" s="25">
        <v>43087</v>
      </c>
      <c r="C86" s="25">
        <v>43009</v>
      </c>
      <c r="D86" s="25">
        <v>43100</v>
      </c>
      <c r="E86" s="1" t="s">
        <v>67</v>
      </c>
      <c r="F86" s="1" t="s">
        <v>91</v>
      </c>
      <c r="H86" s="1" t="s">
        <v>132</v>
      </c>
      <c r="L86" s="1" t="s">
        <v>133</v>
      </c>
      <c r="Q86" s="31">
        <v>58176</v>
      </c>
      <c r="T86" s="1">
        <v>28</v>
      </c>
      <c r="U86" s="28">
        <f t="shared" si="6"/>
        <v>4.8722767453191341E-4</v>
      </c>
      <c r="AB86" s="31">
        <v>58176</v>
      </c>
      <c r="AF86" s="31">
        <v>57468</v>
      </c>
      <c r="AG86" s="28">
        <f t="shared" si="5"/>
        <v>0.9878300330033003</v>
      </c>
      <c r="AI86" s="26">
        <v>27.05</v>
      </c>
      <c r="AL86" s="26">
        <f t="shared" si="4"/>
        <v>1554.5094000000001</v>
      </c>
    </row>
    <row r="87" spans="1:38">
      <c r="A87" s="1" t="s">
        <v>90</v>
      </c>
      <c r="B87" s="25">
        <v>43088</v>
      </c>
      <c r="C87" s="25">
        <v>43009</v>
      </c>
      <c r="D87" s="25">
        <v>43100</v>
      </c>
      <c r="E87" s="1" t="s">
        <v>67</v>
      </c>
      <c r="F87" s="1" t="s">
        <v>91</v>
      </c>
      <c r="H87" s="1" t="s">
        <v>132</v>
      </c>
      <c r="L87" s="1" t="s">
        <v>133</v>
      </c>
      <c r="Q87" s="31">
        <v>58607</v>
      </c>
      <c r="T87" s="1">
        <v>40</v>
      </c>
      <c r="U87" s="28">
        <f t="shared" si="6"/>
        <v>6.9102530880193482E-4</v>
      </c>
      <c r="AB87" s="31">
        <v>58607</v>
      </c>
      <c r="AF87" s="31">
        <v>57885</v>
      </c>
      <c r="AG87" s="28">
        <f t="shared" si="5"/>
        <v>0.98768065248178549</v>
      </c>
      <c r="AI87" s="26">
        <v>27.05</v>
      </c>
      <c r="AL87" s="26">
        <f t="shared" si="4"/>
        <v>1565.78925</v>
      </c>
    </row>
    <row r="88" spans="1:38">
      <c r="A88" s="1" t="s">
        <v>90</v>
      </c>
      <c r="B88" s="25">
        <v>43089</v>
      </c>
      <c r="C88" s="25">
        <v>43009</v>
      </c>
      <c r="D88" s="25">
        <v>43100</v>
      </c>
      <c r="E88" s="1" t="s">
        <v>67</v>
      </c>
      <c r="F88" s="1" t="s">
        <v>91</v>
      </c>
      <c r="H88" s="1" t="s">
        <v>132</v>
      </c>
      <c r="L88" s="1" t="s">
        <v>133</v>
      </c>
      <c r="Q88" s="31">
        <v>52077</v>
      </c>
      <c r="T88" s="1">
        <v>20</v>
      </c>
      <c r="U88" s="28">
        <f t="shared" si="6"/>
        <v>3.8897640858081959E-4</v>
      </c>
      <c r="AB88" s="31">
        <v>52077</v>
      </c>
      <c r="AF88" s="31">
        <v>51417</v>
      </c>
      <c r="AG88" s="28">
        <f t="shared" si="5"/>
        <v>0.98732645889740189</v>
      </c>
      <c r="AI88" s="26">
        <v>27.05</v>
      </c>
      <c r="AL88" s="26">
        <f t="shared" si="4"/>
        <v>1390.8298500000001</v>
      </c>
    </row>
    <row r="89" spans="1:38">
      <c r="A89" s="1" t="s">
        <v>90</v>
      </c>
      <c r="B89" s="25">
        <v>43090</v>
      </c>
      <c r="C89" s="25">
        <v>43009</v>
      </c>
      <c r="D89" s="25">
        <v>43100</v>
      </c>
      <c r="E89" s="1" t="s">
        <v>67</v>
      </c>
      <c r="F89" s="1" t="s">
        <v>91</v>
      </c>
      <c r="H89" s="1" t="s">
        <v>132</v>
      </c>
      <c r="L89" s="1" t="s">
        <v>133</v>
      </c>
      <c r="Q89" s="31">
        <v>56206</v>
      </c>
      <c r="T89" s="1">
        <v>35</v>
      </c>
      <c r="U89" s="28">
        <f t="shared" si="6"/>
        <v>6.3030128401375858E-4</v>
      </c>
      <c r="AB89" s="31">
        <v>56206</v>
      </c>
      <c r="AF89" s="31">
        <v>55529</v>
      </c>
      <c r="AG89" s="28">
        <f t="shared" si="5"/>
        <v>0.98795502259545243</v>
      </c>
      <c r="AI89" s="26">
        <v>27.05</v>
      </c>
      <c r="AL89" s="26">
        <f t="shared" si="4"/>
        <v>1502.05945</v>
      </c>
    </row>
    <row r="90" spans="1:38">
      <c r="A90" s="1" t="s">
        <v>90</v>
      </c>
      <c r="B90" s="25">
        <v>43091</v>
      </c>
      <c r="C90" s="25">
        <v>43009</v>
      </c>
      <c r="D90" s="25">
        <v>43100</v>
      </c>
      <c r="E90" s="1" t="s">
        <v>67</v>
      </c>
      <c r="F90" s="1" t="s">
        <v>91</v>
      </c>
      <c r="H90" s="1" t="s">
        <v>132</v>
      </c>
      <c r="L90" s="1" t="s">
        <v>133</v>
      </c>
      <c r="Q90" s="31">
        <v>55753</v>
      </c>
      <c r="T90" s="1">
        <v>35</v>
      </c>
      <c r="U90" s="28">
        <f t="shared" si="6"/>
        <v>6.3567017798764986E-4</v>
      </c>
      <c r="AB90" s="31">
        <v>55753</v>
      </c>
      <c r="AF90" s="31">
        <v>55060</v>
      </c>
      <c r="AG90" s="28">
        <f t="shared" si="5"/>
        <v>0.98757017559593208</v>
      </c>
      <c r="AI90" s="26">
        <v>27.05</v>
      </c>
      <c r="AL90" s="26">
        <f t="shared" si="4"/>
        <v>1489.373</v>
      </c>
    </row>
    <row r="91" spans="1:38">
      <c r="A91" s="1" t="s">
        <v>90</v>
      </c>
      <c r="B91" s="25">
        <v>43092</v>
      </c>
      <c r="C91" s="25">
        <v>43009</v>
      </c>
      <c r="D91" s="25">
        <v>43100</v>
      </c>
      <c r="E91" s="1" t="s">
        <v>67</v>
      </c>
      <c r="F91" s="1" t="s">
        <v>91</v>
      </c>
      <c r="H91" s="1" t="s">
        <v>132</v>
      </c>
      <c r="L91" s="1" t="s">
        <v>133</v>
      </c>
      <c r="Q91" s="31">
        <v>55106</v>
      </c>
      <c r="T91" s="1">
        <v>13</v>
      </c>
      <c r="U91" s="28">
        <f t="shared" si="6"/>
        <v>2.3855399577942931E-4</v>
      </c>
      <c r="AB91" s="31">
        <v>55106</v>
      </c>
      <c r="AF91" s="31">
        <v>54495</v>
      </c>
      <c r="AG91" s="28">
        <f t="shared" si="5"/>
        <v>0.98891227815482885</v>
      </c>
      <c r="AI91" s="26">
        <v>27.05</v>
      </c>
      <c r="AL91" s="26">
        <f t="shared" si="4"/>
        <v>1474.0897500000001</v>
      </c>
    </row>
    <row r="92" spans="1:38">
      <c r="A92" s="1" t="s">
        <v>90</v>
      </c>
      <c r="B92" s="25">
        <v>43093</v>
      </c>
      <c r="C92" s="25">
        <v>43009</v>
      </c>
      <c r="D92" s="25">
        <v>43100</v>
      </c>
      <c r="E92" s="1" t="s">
        <v>67</v>
      </c>
      <c r="F92" s="1" t="s">
        <v>91</v>
      </c>
      <c r="H92" s="1" t="s">
        <v>132</v>
      </c>
      <c r="L92" s="1" t="s">
        <v>133</v>
      </c>
      <c r="Q92" s="31">
        <v>54544</v>
      </c>
      <c r="T92" s="1">
        <v>30</v>
      </c>
      <c r="U92" s="28">
        <f t="shared" si="6"/>
        <v>5.5664823542509367E-4</v>
      </c>
      <c r="AB92" s="31">
        <v>54544</v>
      </c>
      <c r="AF92" s="31">
        <v>53894</v>
      </c>
      <c r="AG92" s="28">
        <f t="shared" si="5"/>
        <v>0.98808301554708122</v>
      </c>
      <c r="AI92" s="26">
        <v>27.05</v>
      </c>
      <c r="AL92" s="26">
        <f t="shared" si="4"/>
        <v>1457.8326999999999</v>
      </c>
    </row>
    <row r="93" spans="1:38">
      <c r="A93" s="1" t="s">
        <v>90</v>
      </c>
      <c r="B93" s="25">
        <v>43094</v>
      </c>
      <c r="C93" s="25">
        <v>43009</v>
      </c>
      <c r="D93" s="25">
        <v>43100</v>
      </c>
      <c r="E93" s="1" t="s">
        <v>67</v>
      </c>
      <c r="F93" s="1" t="s">
        <v>91</v>
      </c>
      <c r="H93" s="1" t="s">
        <v>132</v>
      </c>
      <c r="L93" s="1" t="s">
        <v>133</v>
      </c>
      <c r="Q93" s="31">
        <v>56000</v>
      </c>
      <c r="T93" s="1">
        <v>32</v>
      </c>
      <c r="U93" s="28">
        <f t="shared" si="6"/>
        <v>5.7902831810368227E-4</v>
      </c>
      <c r="AB93" s="31">
        <v>56000</v>
      </c>
      <c r="AF93" s="31">
        <v>55265</v>
      </c>
      <c r="AG93" s="28">
        <f t="shared" si="5"/>
        <v>0.98687499999999995</v>
      </c>
      <c r="AI93" s="26">
        <v>27.05</v>
      </c>
      <c r="AL93" s="26">
        <f t="shared" si="4"/>
        <v>1494.9182499999999</v>
      </c>
    </row>
    <row r="94" spans="1:38">
      <c r="A94" s="1" t="s">
        <v>90</v>
      </c>
      <c r="B94" s="25">
        <v>43095</v>
      </c>
      <c r="C94" s="25">
        <v>43009</v>
      </c>
      <c r="D94" s="25">
        <v>43100</v>
      </c>
      <c r="E94" s="1" t="s">
        <v>67</v>
      </c>
      <c r="F94" s="1" t="s">
        <v>91</v>
      </c>
      <c r="H94" s="1" t="s">
        <v>132</v>
      </c>
      <c r="L94" s="1" t="s">
        <v>133</v>
      </c>
      <c r="Q94" s="31">
        <v>57817</v>
      </c>
      <c r="T94" s="1">
        <v>17</v>
      </c>
      <c r="U94" s="28">
        <f t="shared" si="6"/>
        <v>2.9783282818549728E-4</v>
      </c>
      <c r="AB94" s="31">
        <v>57817</v>
      </c>
      <c r="AF94" s="31">
        <v>57079</v>
      </c>
      <c r="AG94" s="28">
        <f t="shared" si="5"/>
        <v>0.9872355881488144</v>
      </c>
      <c r="AI94" s="26">
        <v>27.05</v>
      </c>
      <c r="AL94" s="26">
        <f t="shared" si="4"/>
        <v>1543.98695</v>
      </c>
    </row>
    <row r="95" spans="1:38">
      <c r="A95" s="1" t="s">
        <v>90</v>
      </c>
      <c r="B95" s="25">
        <v>43096</v>
      </c>
      <c r="C95" s="25">
        <v>43009</v>
      </c>
      <c r="D95" s="25">
        <v>43100</v>
      </c>
      <c r="E95" s="1" t="s">
        <v>67</v>
      </c>
      <c r="F95" s="1" t="s">
        <v>91</v>
      </c>
      <c r="H95" s="1" t="s">
        <v>132</v>
      </c>
      <c r="L95" s="1" t="s">
        <v>133</v>
      </c>
      <c r="Q95" s="31">
        <v>54538</v>
      </c>
      <c r="T95" s="1">
        <v>31</v>
      </c>
      <c r="U95" s="28">
        <f t="shared" si="6"/>
        <v>5.764117439244343E-4</v>
      </c>
      <c r="AB95" s="31">
        <v>54538</v>
      </c>
      <c r="AF95" s="31">
        <v>53781</v>
      </c>
      <c r="AG95" s="28">
        <f t="shared" si="5"/>
        <v>0.98611976970185922</v>
      </c>
      <c r="AI95" s="26">
        <v>27.05</v>
      </c>
      <c r="AL95" s="26">
        <f t="shared" si="4"/>
        <v>1454.7760499999999</v>
      </c>
    </row>
    <row r="96" spans="1:38">
      <c r="A96" s="1" t="s">
        <v>90</v>
      </c>
      <c r="B96" s="25">
        <v>43097</v>
      </c>
      <c r="C96" s="25">
        <v>43009</v>
      </c>
      <c r="D96" s="25">
        <v>43100</v>
      </c>
      <c r="E96" s="1" t="s">
        <v>67</v>
      </c>
      <c r="F96" s="1" t="s">
        <v>91</v>
      </c>
      <c r="H96" s="1" t="s">
        <v>132</v>
      </c>
      <c r="L96" s="1" t="s">
        <v>133</v>
      </c>
      <c r="Q96" s="31">
        <v>56942</v>
      </c>
      <c r="T96" s="1">
        <v>38</v>
      </c>
      <c r="U96" s="28">
        <f t="shared" si="6"/>
        <v>6.7714458818917279E-4</v>
      </c>
      <c r="AB96" s="31">
        <v>56942</v>
      </c>
      <c r="AF96" s="31">
        <v>56118</v>
      </c>
      <c r="AG96" s="28">
        <f t="shared" si="5"/>
        <v>0.98552913490920591</v>
      </c>
      <c r="AI96" s="26">
        <v>27.05</v>
      </c>
      <c r="AL96" s="26">
        <f t="shared" ref="AL96:AL99" si="7">AF96*AI96/1000</f>
        <v>1517.9919000000002</v>
      </c>
    </row>
    <row r="97" spans="1:38">
      <c r="A97" s="1" t="s">
        <v>90</v>
      </c>
      <c r="B97" s="25">
        <v>43098</v>
      </c>
      <c r="C97" s="25">
        <v>43009</v>
      </c>
      <c r="D97" s="25">
        <v>43100</v>
      </c>
      <c r="E97" s="1" t="s">
        <v>67</v>
      </c>
      <c r="F97" s="1" t="s">
        <v>91</v>
      </c>
      <c r="H97" s="1" t="s">
        <v>132</v>
      </c>
      <c r="L97" s="1" t="s">
        <v>133</v>
      </c>
      <c r="Q97" s="31">
        <v>52513</v>
      </c>
      <c r="T97" s="1">
        <v>34</v>
      </c>
      <c r="U97" s="28">
        <f t="shared" si="6"/>
        <v>6.5573770491803279E-4</v>
      </c>
      <c r="AB97" s="31">
        <v>52513</v>
      </c>
      <c r="AF97" s="31">
        <v>51850</v>
      </c>
      <c r="AG97" s="28">
        <f t="shared" si="5"/>
        <v>0.98737455487212689</v>
      </c>
      <c r="AI97" s="26">
        <v>27.05</v>
      </c>
      <c r="AL97" s="26">
        <f t="shared" si="7"/>
        <v>1402.5425</v>
      </c>
    </row>
    <row r="98" spans="1:38">
      <c r="A98" s="1" t="s">
        <v>90</v>
      </c>
      <c r="B98" s="25">
        <v>43099</v>
      </c>
      <c r="C98" s="25">
        <v>43009</v>
      </c>
      <c r="D98" s="25">
        <v>43100</v>
      </c>
      <c r="E98" s="1" t="s">
        <v>67</v>
      </c>
      <c r="F98" s="1" t="s">
        <v>91</v>
      </c>
      <c r="H98" s="1" t="s">
        <v>132</v>
      </c>
      <c r="L98" s="1" t="s">
        <v>133</v>
      </c>
      <c r="Q98" s="31">
        <v>57737</v>
      </c>
      <c r="T98" s="1">
        <v>51</v>
      </c>
      <c r="U98" s="28">
        <f t="shared" si="6"/>
        <v>8.9793475007482785E-4</v>
      </c>
      <c r="AB98" s="31">
        <v>57737</v>
      </c>
      <c r="AF98" s="31">
        <v>56797</v>
      </c>
      <c r="AG98" s="28">
        <f t="shared" si="5"/>
        <v>0.98371927879869059</v>
      </c>
      <c r="AI98" s="26">
        <v>27.05</v>
      </c>
      <c r="AL98" s="26">
        <f t="shared" si="7"/>
        <v>1536.3588500000001</v>
      </c>
    </row>
    <row r="99" spans="1:38">
      <c r="A99" s="1" t="s">
        <v>90</v>
      </c>
      <c r="B99" s="25">
        <v>43100</v>
      </c>
      <c r="C99" s="25">
        <v>43009</v>
      </c>
      <c r="D99" s="25">
        <v>43100</v>
      </c>
      <c r="E99" s="1" t="s">
        <v>67</v>
      </c>
      <c r="F99" s="1" t="s">
        <v>91</v>
      </c>
      <c r="H99" s="1" t="s">
        <v>132</v>
      </c>
      <c r="L99" s="1" t="s">
        <v>133</v>
      </c>
      <c r="Q99" s="31">
        <v>62210</v>
      </c>
      <c r="T99" s="1">
        <v>16</v>
      </c>
      <c r="U99" s="28">
        <f t="shared" si="6"/>
        <v>2.5923945624524051E-4</v>
      </c>
      <c r="AB99" s="31">
        <v>62210</v>
      </c>
      <c r="AF99" s="31">
        <v>61719</v>
      </c>
      <c r="AG99" s="28">
        <f t="shared" si="5"/>
        <v>0.9921073782350105</v>
      </c>
      <c r="AI99" s="26">
        <v>27.05</v>
      </c>
      <c r="AL99" s="26">
        <f t="shared" si="7"/>
        <v>1669.4989499999999</v>
      </c>
    </row>
  </sheetData>
  <mergeCells count="4">
    <mergeCell ref="A1:O1"/>
    <mergeCell ref="P1:Z1"/>
    <mergeCell ref="AA1:AH1"/>
    <mergeCell ref="AI1:AL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zoomScale="80" zoomScaleNormal="80" workbookViewId="0">
      <selection activeCell="B19" sqref="B19"/>
    </sheetView>
  </sheetViews>
  <sheetFormatPr defaultRowHeight="15"/>
  <cols>
    <col min="1" max="1" width="110.85546875" customWidth="1"/>
    <col min="2" max="2" width="25.140625" customWidth="1"/>
    <col min="3" max="3" width="32.28515625" bestFit="1" customWidth="1"/>
    <col min="4" max="4" width="28.42578125" customWidth="1"/>
  </cols>
  <sheetData>
    <row r="3" spans="1:3">
      <c r="A3" s="53" t="s">
        <v>154</v>
      </c>
      <c r="B3" s="1" t="s">
        <v>158</v>
      </c>
      <c r="C3" s="1" t="s">
        <v>159</v>
      </c>
    </row>
    <row r="4" spans="1:3">
      <c r="A4" s="54" t="s">
        <v>67</v>
      </c>
      <c r="B4" s="56">
        <v>4843150</v>
      </c>
      <c r="C4" s="56">
        <v>5875037</v>
      </c>
    </row>
    <row r="5" spans="1:3">
      <c r="A5" s="55" t="s">
        <v>101</v>
      </c>
      <c r="B5" s="56"/>
      <c r="C5" s="56">
        <v>649042</v>
      </c>
    </row>
    <row r="6" spans="1:3">
      <c r="A6" s="55" t="s">
        <v>99</v>
      </c>
      <c r="B6" s="56">
        <v>2785710</v>
      </c>
      <c r="C6" s="56">
        <v>2744201</v>
      </c>
    </row>
    <row r="7" spans="1:3">
      <c r="A7" s="55" t="s">
        <v>102</v>
      </c>
      <c r="B7" s="56"/>
      <c r="C7" s="56">
        <v>453913</v>
      </c>
    </row>
    <row r="8" spans="1:3">
      <c r="A8" s="55" t="s">
        <v>100</v>
      </c>
      <c r="B8" s="56">
        <v>2057440</v>
      </c>
      <c r="C8" s="56">
        <v>2027881</v>
      </c>
    </row>
    <row r="9" spans="1:3">
      <c r="A9" s="54" t="s">
        <v>155</v>
      </c>
      <c r="B9" s="56">
        <v>4843150</v>
      </c>
      <c r="C9" s="56">
        <v>5875037</v>
      </c>
    </row>
    <row r="10" spans="1:3">
      <c r="B10" s="56">
        <f>SUM(B6,B8)</f>
        <v>4843150</v>
      </c>
      <c r="C10" s="56">
        <f>SUM(C6,C8)</f>
        <v>4772082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6"/>
  <sheetViews>
    <sheetView topLeftCell="O1" zoomScale="80" zoomScaleNormal="80" workbookViewId="0">
      <pane ySplit="2" topLeftCell="A237" activePane="bottomLeft" state="frozen"/>
      <selection activeCell="A2" sqref="A2"/>
      <selection pane="bottomLeft" activeCell="T346" sqref="T2:T346"/>
    </sheetView>
  </sheetViews>
  <sheetFormatPr defaultColWidth="21" defaultRowHeight="15"/>
  <cols>
    <col min="1" max="1" width="21" style="1"/>
    <col min="2" max="4" width="21" style="25"/>
    <col min="5" max="5" width="21" style="1"/>
    <col min="6" max="6" width="33.28515625" style="1" customWidth="1"/>
    <col min="7" max="7" width="21" style="1"/>
    <col min="8" max="8" width="25.85546875" style="1" customWidth="1"/>
    <col min="9" max="20" width="21" style="1"/>
    <col min="21" max="21" width="21" style="28"/>
    <col min="22" max="27" width="21" style="1"/>
    <col min="28" max="28" width="21" style="31"/>
    <col min="29" max="31" width="21" style="1"/>
    <col min="32" max="32" width="21" style="31"/>
    <col min="33" max="33" width="21" style="28"/>
    <col min="34" max="34" width="21" style="1"/>
    <col min="35" max="35" width="21" style="26"/>
    <col min="36" max="37" width="21" style="1"/>
    <col min="38" max="38" width="21" style="26"/>
    <col min="39" max="16384" width="21" style="1"/>
  </cols>
  <sheetData>
    <row r="1" spans="1:51" s="5" customFormat="1" ht="15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  <c r="P1" s="66" t="s">
        <v>1</v>
      </c>
      <c r="Q1" s="67"/>
      <c r="R1" s="67"/>
      <c r="S1" s="67"/>
      <c r="T1" s="67"/>
      <c r="U1" s="67"/>
      <c r="V1" s="67"/>
      <c r="W1" s="67"/>
      <c r="X1" s="67"/>
      <c r="Y1" s="67"/>
      <c r="Z1" s="68"/>
      <c r="AA1" s="69" t="s">
        <v>2</v>
      </c>
      <c r="AB1" s="70"/>
      <c r="AC1" s="70"/>
      <c r="AD1" s="70"/>
      <c r="AE1" s="70"/>
      <c r="AF1" s="70"/>
      <c r="AG1" s="70"/>
      <c r="AH1" s="71"/>
      <c r="AI1" s="72" t="s">
        <v>3</v>
      </c>
      <c r="AJ1" s="73"/>
      <c r="AK1" s="73"/>
      <c r="AL1" s="74"/>
    </row>
    <row r="2" spans="1:51" ht="60.75" thickBot="1">
      <c r="A2" s="23" t="s">
        <v>28</v>
      </c>
      <c r="B2" s="34" t="s">
        <v>24</v>
      </c>
      <c r="C2" s="34" t="s">
        <v>64</v>
      </c>
      <c r="D2" s="34" t="s">
        <v>65</v>
      </c>
      <c r="E2" s="20" t="s">
        <v>4</v>
      </c>
      <c r="F2" s="20" t="s">
        <v>27</v>
      </c>
      <c r="G2" s="20" t="s">
        <v>26</v>
      </c>
      <c r="H2" s="24" t="s">
        <v>29</v>
      </c>
      <c r="I2" s="24" t="s">
        <v>30</v>
      </c>
      <c r="J2" s="24" t="s">
        <v>31</v>
      </c>
      <c r="K2" s="24" t="s">
        <v>32</v>
      </c>
      <c r="L2" s="20" t="s">
        <v>5</v>
      </c>
      <c r="M2" s="20" t="s">
        <v>25</v>
      </c>
      <c r="N2" s="20" t="s">
        <v>6</v>
      </c>
      <c r="O2" s="22" t="s">
        <v>7</v>
      </c>
      <c r="P2" s="19" t="s">
        <v>8</v>
      </c>
      <c r="Q2" s="20" t="s">
        <v>9</v>
      </c>
      <c r="R2" s="20" t="s">
        <v>10</v>
      </c>
      <c r="S2" s="20" t="s">
        <v>11</v>
      </c>
      <c r="T2" s="20" t="s">
        <v>12</v>
      </c>
      <c r="U2" s="33" t="s">
        <v>63</v>
      </c>
      <c r="V2" s="20" t="s">
        <v>13</v>
      </c>
      <c r="W2" s="20" t="s">
        <v>14</v>
      </c>
      <c r="X2" s="20" t="s">
        <v>16</v>
      </c>
      <c r="Y2" s="20" t="s">
        <v>17</v>
      </c>
      <c r="Z2" s="22" t="s">
        <v>18</v>
      </c>
      <c r="AA2" s="19" t="s">
        <v>19</v>
      </c>
      <c r="AB2" s="30" t="s">
        <v>20</v>
      </c>
      <c r="AC2" s="20" t="s">
        <v>58</v>
      </c>
      <c r="AD2" s="20" t="s">
        <v>59</v>
      </c>
      <c r="AE2" s="20" t="s">
        <v>60</v>
      </c>
      <c r="AF2" s="32" t="s">
        <v>61</v>
      </c>
      <c r="AG2" s="29" t="s">
        <v>62</v>
      </c>
      <c r="AH2" s="22" t="s">
        <v>21</v>
      </c>
      <c r="AI2" s="35" t="s">
        <v>43</v>
      </c>
      <c r="AJ2" s="17" t="s">
        <v>44</v>
      </c>
      <c r="AK2" s="17" t="s">
        <v>22</v>
      </c>
      <c r="AL2" s="36" t="s">
        <v>23</v>
      </c>
      <c r="AM2" s="2"/>
      <c r="AN2" s="2"/>
      <c r="AO2" s="2"/>
      <c r="AP2" s="2"/>
      <c r="AQ2" s="3"/>
      <c r="AR2" s="2"/>
      <c r="AS2" s="4"/>
      <c r="AT2" s="4"/>
      <c r="AU2" s="4"/>
      <c r="AV2" s="4"/>
      <c r="AW2" s="4"/>
      <c r="AX2" s="2"/>
      <c r="AY2" s="4"/>
    </row>
    <row r="3" spans="1:51">
      <c r="A3" s="1" t="s">
        <v>94</v>
      </c>
      <c r="B3" s="25">
        <v>43009</v>
      </c>
      <c r="C3" s="25">
        <v>43009</v>
      </c>
      <c r="D3" s="25">
        <v>43100</v>
      </c>
      <c r="E3" s="1" t="s">
        <v>67</v>
      </c>
      <c r="F3" s="1" t="s">
        <v>95</v>
      </c>
      <c r="H3" s="1" t="s">
        <v>96</v>
      </c>
      <c r="L3" s="1" t="s">
        <v>99</v>
      </c>
      <c r="Q3" s="31">
        <v>66368</v>
      </c>
      <c r="T3" s="1">
        <v>55</v>
      </c>
      <c r="U3" s="28">
        <f t="shared" ref="U3:U34" si="0">T3/AF3</f>
        <v>8.420472465055039E-4</v>
      </c>
      <c r="AB3" s="31">
        <v>66368</v>
      </c>
      <c r="AF3" s="31">
        <v>65317</v>
      </c>
      <c r="AG3" s="28">
        <f t="shared" ref="AG3:AG66" si="1">AF3/Q3</f>
        <v>0.98416405496624881</v>
      </c>
      <c r="AI3" s="26">
        <v>27.05</v>
      </c>
      <c r="AL3" s="26">
        <f t="shared" ref="AL3:AL34" si="2">AI3*AF3/1000</f>
        <v>1766.8248500000002</v>
      </c>
    </row>
    <row r="4" spans="1:51">
      <c r="A4" s="1" t="s">
        <v>94</v>
      </c>
      <c r="B4" s="25">
        <v>43010</v>
      </c>
      <c r="C4" s="25">
        <v>43009</v>
      </c>
      <c r="D4" s="25">
        <v>43100</v>
      </c>
      <c r="E4" s="1" t="s">
        <v>67</v>
      </c>
      <c r="F4" s="1" t="s">
        <v>95</v>
      </c>
      <c r="H4" s="1" t="s">
        <v>96</v>
      </c>
      <c r="L4" s="1" t="s">
        <v>99</v>
      </c>
      <c r="Q4" s="31">
        <v>58977</v>
      </c>
      <c r="T4" s="1">
        <v>43</v>
      </c>
      <c r="U4" s="28">
        <f t="shared" si="0"/>
        <v>7.4397037959791001E-4</v>
      </c>
      <c r="AB4" s="31">
        <v>58977</v>
      </c>
      <c r="AF4" s="31">
        <v>57798</v>
      </c>
      <c r="AG4" s="28">
        <f t="shared" si="1"/>
        <v>0.98000915611170458</v>
      </c>
      <c r="AI4" s="26">
        <v>27.05</v>
      </c>
      <c r="AL4" s="26">
        <f t="shared" si="2"/>
        <v>1563.4359000000002</v>
      </c>
    </row>
    <row r="5" spans="1:51">
      <c r="A5" s="1" t="s">
        <v>94</v>
      </c>
      <c r="B5" s="25">
        <v>43011</v>
      </c>
      <c r="C5" s="25">
        <v>43009</v>
      </c>
      <c r="D5" s="25">
        <v>43100</v>
      </c>
      <c r="E5" s="1" t="s">
        <v>67</v>
      </c>
      <c r="F5" s="1" t="s">
        <v>95</v>
      </c>
      <c r="H5" s="1" t="s">
        <v>96</v>
      </c>
      <c r="L5" s="1" t="s">
        <v>99</v>
      </c>
      <c r="Q5" s="31">
        <v>58845</v>
      </c>
      <c r="T5" s="1">
        <v>27</v>
      </c>
      <c r="U5" s="28">
        <f t="shared" si="0"/>
        <v>4.6636957197637062E-4</v>
      </c>
      <c r="AB5" s="31">
        <v>58845</v>
      </c>
      <c r="AF5" s="31">
        <v>57894</v>
      </c>
      <c r="AG5" s="28">
        <f t="shared" si="1"/>
        <v>0.98383889880193731</v>
      </c>
      <c r="AI5" s="26">
        <v>27.05</v>
      </c>
      <c r="AL5" s="26">
        <f t="shared" si="2"/>
        <v>1566.0327</v>
      </c>
    </row>
    <row r="6" spans="1:51">
      <c r="A6" s="1" t="s">
        <v>94</v>
      </c>
      <c r="B6" s="25">
        <v>43012</v>
      </c>
      <c r="C6" s="25">
        <v>43009</v>
      </c>
      <c r="D6" s="25">
        <v>43100</v>
      </c>
      <c r="E6" s="1" t="s">
        <v>67</v>
      </c>
      <c r="F6" s="1" t="s">
        <v>95</v>
      </c>
      <c r="H6" s="1" t="s">
        <v>96</v>
      </c>
      <c r="L6" s="1" t="s">
        <v>99</v>
      </c>
      <c r="Q6" s="31">
        <v>59965</v>
      </c>
      <c r="T6" s="1">
        <v>36</v>
      </c>
      <c r="U6" s="28">
        <f t="shared" si="0"/>
        <v>6.0993172153228398E-4</v>
      </c>
      <c r="AB6" s="31">
        <v>59965</v>
      </c>
      <c r="AF6" s="31">
        <v>59023</v>
      </c>
      <c r="AG6" s="28">
        <f t="shared" si="1"/>
        <v>0.98429083632118741</v>
      </c>
      <c r="AI6" s="26">
        <v>27.05</v>
      </c>
      <c r="AL6" s="26">
        <f t="shared" si="2"/>
        <v>1596.5721500000002</v>
      </c>
    </row>
    <row r="7" spans="1:51">
      <c r="A7" s="1" t="s">
        <v>94</v>
      </c>
      <c r="B7" s="25">
        <v>43013</v>
      </c>
      <c r="C7" s="25">
        <v>43009</v>
      </c>
      <c r="D7" s="25">
        <v>43100</v>
      </c>
      <c r="E7" s="1" t="s">
        <v>67</v>
      </c>
      <c r="F7" s="1" t="s">
        <v>95</v>
      </c>
      <c r="H7" s="1" t="s">
        <v>96</v>
      </c>
      <c r="L7" s="1" t="s">
        <v>99</v>
      </c>
      <c r="Q7" s="31">
        <v>64673</v>
      </c>
      <c r="T7" s="1">
        <v>59</v>
      </c>
      <c r="U7" s="28">
        <f t="shared" si="0"/>
        <v>9.2783343031027383E-4</v>
      </c>
      <c r="AB7" s="31">
        <v>64673</v>
      </c>
      <c r="AF7" s="31">
        <v>63589</v>
      </c>
      <c r="AG7" s="28">
        <f t="shared" si="1"/>
        <v>0.98323875496729707</v>
      </c>
      <c r="AI7" s="26">
        <v>27.05</v>
      </c>
      <c r="AL7" s="26">
        <f t="shared" si="2"/>
        <v>1720.0824499999999</v>
      </c>
    </row>
    <row r="8" spans="1:51">
      <c r="A8" s="1" t="s">
        <v>94</v>
      </c>
      <c r="B8" s="25">
        <v>43014</v>
      </c>
      <c r="C8" s="25">
        <v>43009</v>
      </c>
      <c r="D8" s="25">
        <v>43100</v>
      </c>
      <c r="E8" s="1" t="s">
        <v>67</v>
      </c>
      <c r="F8" s="1" t="s">
        <v>95</v>
      </c>
      <c r="H8" s="1" t="s">
        <v>96</v>
      </c>
      <c r="L8" s="1" t="s">
        <v>99</v>
      </c>
      <c r="Q8" s="31">
        <v>60188</v>
      </c>
      <c r="T8" s="1">
        <v>41</v>
      </c>
      <c r="U8" s="28">
        <f t="shared" si="0"/>
        <v>6.905612073031058E-4</v>
      </c>
      <c r="AB8" s="31">
        <v>60188</v>
      </c>
      <c r="AF8" s="31">
        <v>59372</v>
      </c>
      <c r="AG8" s="28">
        <f t="shared" si="1"/>
        <v>0.98644248022861702</v>
      </c>
      <c r="AI8" s="26">
        <v>27.05</v>
      </c>
      <c r="AL8" s="26">
        <f t="shared" si="2"/>
        <v>1606.0126</v>
      </c>
    </row>
    <row r="9" spans="1:51">
      <c r="A9" s="1" t="s">
        <v>94</v>
      </c>
      <c r="B9" s="25">
        <v>43015</v>
      </c>
      <c r="C9" s="25">
        <v>43009</v>
      </c>
      <c r="D9" s="25">
        <v>43100</v>
      </c>
      <c r="E9" s="1" t="s">
        <v>67</v>
      </c>
      <c r="F9" s="1" t="s">
        <v>95</v>
      </c>
      <c r="H9" s="1" t="s">
        <v>96</v>
      </c>
      <c r="L9" s="1" t="s">
        <v>99</v>
      </c>
      <c r="Q9" s="31">
        <v>59811</v>
      </c>
      <c r="T9" s="1">
        <v>35</v>
      </c>
      <c r="U9" s="28">
        <f t="shared" si="0"/>
        <v>5.9216648337704085E-4</v>
      </c>
      <c r="AB9" s="31">
        <v>59811</v>
      </c>
      <c r="AF9" s="31">
        <v>59105</v>
      </c>
      <c r="AG9" s="28">
        <f t="shared" si="1"/>
        <v>0.98819615120964366</v>
      </c>
      <c r="AI9" s="26">
        <v>27.05</v>
      </c>
      <c r="AL9" s="26">
        <f t="shared" si="2"/>
        <v>1598.79025</v>
      </c>
    </row>
    <row r="10" spans="1:51">
      <c r="A10" s="1" t="s">
        <v>94</v>
      </c>
      <c r="B10" s="25">
        <v>43016</v>
      </c>
      <c r="C10" s="25">
        <v>43009</v>
      </c>
      <c r="D10" s="25">
        <v>43100</v>
      </c>
      <c r="E10" s="1" t="s">
        <v>67</v>
      </c>
      <c r="F10" s="1" t="s">
        <v>95</v>
      </c>
      <c r="H10" s="1" t="s">
        <v>96</v>
      </c>
      <c r="L10" s="1" t="s">
        <v>99</v>
      </c>
      <c r="Q10" s="31">
        <v>62413</v>
      </c>
      <c r="T10" s="1">
        <v>88</v>
      </c>
      <c r="U10" s="28">
        <f t="shared" si="0"/>
        <v>1.4348839863686021E-3</v>
      </c>
      <c r="AB10" s="31">
        <v>62413</v>
      </c>
      <c r="AF10" s="31">
        <v>61329</v>
      </c>
      <c r="AG10" s="28">
        <f t="shared" si="1"/>
        <v>0.98263182349830969</v>
      </c>
      <c r="AI10" s="26">
        <v>27.05</v>
      </c>
      <c r="AL10" s="26">
        <f t="shared" si="2"/>
        <v>1658.9494499999998</v>
      </c>
    </row>
    <row r="11" spans="1:51">
      <c r="A11" s="1" t="s">
        <v>94</v>
      </c>
      <c r="B11" s="25">
        <v>43017</v>
      </c>
      <c r="C11" s="25">
        <v>43009</v>
      </c>
      <c r="D11" s="25">
        <v>43100</v>
      </c>
      <c r="E11" s="1" t="s">
        <v>67</v>
      </c>
      <c r="F11" s="1" t="s">
        <v>95</v>
      </c>
      <c r="H11" s="1" t="s">
        <v>96</v>
      </c>
      <c r="L11" s="1" t="s">
        <v>99</v>
      </c>
      <c r="Q11" s="31">
        <v>52986</v>
      </c>
      <c r="T11" s="1">
        <v>50</v>
      </c>
      <c r="U11" s="28">
        <f t="shared" si="0"/>
        <v>9.5866247411611322E-4</v>
      </c>
      <c r="AB11" s="31">
        <v>52986</v>
      </c>
      <c r="AF11" s="31">
        <v>52156</v>
      </c>
      <c r="AG11" s="28">
        <f t="shared" si="1"/>
        <v>0.9843354848450534</v>
      </c>
      <c r="AI11" s="26">
        <v>27.05</v>
      </c>
      <c r="AL11" s="26">
        <f t="shared" si="2"/>
        <v>1410.8198</v>
      </c>
    </row>
    <row r="12" spans="1:51">
      <c r="A12" s="1" t="s">
        <v>94</v>
      </c>
      <c r="B12" s="25">
        <v>43009</v>
      </c>
      <c r="C12" s="25">
        <v>43009</v>
      </c>
      <c r="D12" s="25">
        <v>43100</v>
      </c>
      <c r="E12" s="1" t="s">
        <v>67</v>
      </c>
      <c r="F12" s="1" t="s">
        <v>95</v>
      </c>
      <c r="H12" s="1" t="s">
        <v>96</v>
      </c>
      <c r="L12" s="1" t="s">
        <v>100</v>
      </c>
      <c r="Q12" s="31">
        <v>45804</v>
      </c>
      <c r="T12" s="1">
        <v>32</v>
      </c>
      <c r="U12" s="28">
        <f t="shared" si="0"/>
        <v>7.0887421913074303E-4</v>
      </c>
      <c r="AB12" s="31">
        <v>45804</v>
      </c>
      <c r="AF12" s="31">
        <v>45142</v>
      </c>
      <c r="AG12" s="28">
        <f t="shared" si="1"/>
        <v>0.98554711378918869</v>
      </c>
      <c r="AI12" s="26">
        <v>27.05</v>
      </c>
      <c r="AL12" s="26">
        <f t="shared" si="2"/>
        <v>1221.0911000000001</v>
      </c>
    </row>
    <row r="13" spans="1:51">
      <c r="A13" s="1" t="s">
        <v>94</v>
      </c>
      <c r="B13" s="25">
        <v>43010</v>
      </c>
      <c r="C13" s="25">
        <v>43009</v>
      </c>
      <c r="D13" s="25">
        <v>43100</v>
      </c>
      <c r="E13" s="1" t="s">
        <v>67</v>
      </c>
      <c r="F13" s="1" t="s">
        <v>95</v>
      </c>
      <c r="H13" s="1" t="s">
        <v>96</v>
      </c>
      <c r="L13" s="1" t="s">
        <v>100</v>
      </c>
      <c r="Q13" s="31">
        <v>40690</v>
      </c>
      <c r="T13" s="1">
        <v>21</v>
      </c>
      <c r="U13" s="28">
        <f t="shared" si="0"/>
        <v>5.2563075690828997E-4</v>
      </c>
      <c r="AB13" s="31">
        <v>40690</v>
      </c>
      <c r="AF13" s="31">
        <v>39952</v>
      </c>
      <c r="AG13" s="28">
        <f t="shared" si="1"/>
        <v>0.98186286556893587</v>
      </c>
      <c r="AI13" s="26">
        <v>27.05</v>
      </c>
      <c r="AL13" s="26">
        <f t="shared" si="2"/>
        <v>1080.7016000000001</v>
      </c>
    </row>
    <row r="14" spans="1:51">
      <c r="A14" s="1" t="s">
        <v>94</v>
      </c>
      <c r="B14" s="25">
        <v>43011</v>
      </c>
      <c r="C14" s="25">
        <v>43009</v>
      </c>
      <c r="D14" s="25">
        <v>43100</v>
      </c>
      <c r="E14" s="1" t="s">
        <v>67</v>
      </c>
      <c r="F14" s="1" t="s">
        <v>95</v>
      </c>
      <c r="H14" s="1" t="s">
        <v>96</v>
      </c>
      <c r="L14" s="1" t="s">
        <v>100</v>
      </c>
      <c r="Q14" s="31">
        <v>42611</v>
      </c>
      <c r="T14" s="1">
        <v>13</v>
      </c>
      <c r="U14" s="28">
        <f t="shared" si="0"/>
        <v>3.0989272943980932E-4</v>
      </c>
      <c r="AB14" s="31">
        <v>42611</v>
      </c>
      <c r="AF14" s="31">
        <v>41950</v>
      </c>
      <c r="AG14" s="28">
        <f t="shared" si="1"/>
        <v>0.98448757363122197</v>
      </c>
      <c r="AI14" s="26">
        <v>27.05</v>
      </c>
      <c r="AL14" s="26">
        <f t="shared" si="2"/>
        <v>1134.7474999999999</v>
      </c>
    </row>
    <row r="15" spans="1:51">
      <c r="A15" s="1" t="s">
        <v>94</v>
      </c>
      <c r="B15" s="25">
        <v>43012</v>
      </c>
      <c r="C15" s="25">
        <v>43009</v>
      </c>
      <c r="D15" s="25">
        <v>43100</v>
      </c>
      <c r="E15" s="1" t="s">
        <v>67</v>
      </c>
      <c r="F15" s="1" t="s">
        <v>95</v>
      </c>
      <c r="H15" s="1" t="s">
        <v>96</v>
      </c>
      <c r="L15" s="1" t="s">
        <v>100</v>
      </c>
      <c r="Q15" s="31">
        <v>41163</v>
      </c>
      <c r="T15" s="1">
        <v>25</v>
      </c>
      <c r="U15" s="28">
        <f t="shared" si="0"/>
        <v>6.1789421651013351E-4</v>
      </c>
      <c r="AB15" s="31">
        <v>41163</v>
      </c>
      <c r="AF15" s="31">
        <v>40460</v>
      </c>
      <c r="AG15" s="28">
        <f t="shared" si="1"/>
        <v>0.98292155576610063</v>
      </c>
      <c r="AI15" s="26">
        <v>27.05</v>
      </c>
      <c r="AL15" s="26">
        <f t="shared" si="2"/>
        <v>1094.443</v>
      </c>
    </row>
    <row r="16" spans="1:51">
      <c r="A16" s="1" t="s">
        <v>94</v>
      </c>
      <c r="B16" s="25">
        <v>43013</v>
      </c>
      <c r="C16" s="25">
        <v>43009</v>
      </c>
      <c r="D16" s="25">
        <v>43100</v>
      </c>
      <c r="E16" s="1" t="s">
        <v>67</v>
      </c>
      <c r="F16" s="1" t="s">
        <v>95</v>
      </c>
      <c r="H16" s="1" t="s">
        <v>96</v>
      </c>
      <c r="L16" s="1" t="s">
        <v>100</v>
      </c>
      <c r="Q16" s="31">
        <v>43812</v>
      </c>
      <c r="T16" s="1">
        <v>38</v>
      </c>
      <c r="U16" s="28">
        <f t="shared" si="0"/>
        <v>8.8314585851073722E-4</v>
      </c>
      <c r="AB16" s="31">
        <v>43812</v>
      </c>
      <c r="AF16" s="31">
        <v>43028</v>
      </c>
      <c r="AG16" s="28">
        <f t="shared" si="1"/>
        <v>0.98210535926230258</v>
      </c>
      <c r="AI16" s="26">
        <v>27.05</v>
      </c>
      <c r="AL16" s="26">
        <f t="shared" si="2"/>
        <v>1163.9074000000001</v>
      </c>
    </row>
    <row r="17" spans="1:38">
      <c r="A17" s="1" t="s">
        <v>94</v>
      </c>
      <c r="B17" s="25">
        <v>43014</v>
      </c>
      <c r="C17" s="25">
        <v>43009</v>
      </c>
      <c r="D17" s="25">
        <v>43100</v>
      </c>
      <c r="E17" s="1" t="s">
        <v>67</v>
      </c>
      <c r="F17" s="1" t="s">
        <v>95</v>
      </c>
      <c r="H17" s="1" t="s">
        <v>96</v>
      </c>
      <c r="L17" s="1" t="s">
        <v>100</v>
      </c>
      <c r="Q17" s="31">
        <v>44091</v>
      </c>
      <c r="T17" s="1">
        <v>21</v>
      </c>
      <c r="U17" s="28">
        <f t="shared" si="0"/>
        <v>4.8252567725925414E-4</v>
      </c>
      <c r="AB17" s="31">
        <v>44091</v>
      </c>
      <c r="AF17" s="31">
        <v>43521</v>
      </c>
      <c r="AG17" s="28">
        <f t="shared" si="1"/>
        <v>0.98707219160372861</v>
      </c>
      <c r="AI17" s="26">
        <v>27.05</v>
      </c>
      <c r="AL17" s="26">
        <f t="shared" si="2"/>
        <v>1177.24305</v>
      </c>
    </row>
    <row r="18" spans="1:38">
      <c r="A18" s="1" t="s">
        <v>94</v>
      </c>
      <c r="B18" s="25">
        <v>43015</v>
      </c>
      <c r="C18" s="25">
        <v>43009</v>
      </c>
      <c r="D18" s="25">
        <v>43100</v>
      </c>
      <c r="E18" s="1" t="s">
        <v>67</v>
      </c>
      <c r="F18" s="1" t="s">
        <v>95</v>
      </c>
      <c r="H18" s="1" t="s">
        <v>96</v>
      </c>
      <c r="L18" s="1" t="s">
        <v>100</v>
      </c>
      <c r="Q18" s="31">
        <v>43047</v>
      </c>
      <c r="T18" s="1">
        <v>20</v>
      </c>
      <c r="U18" s="28">
        <f t="shared" si="0"/>
        <v>4.7046646750252877E-4</v>
      </c>
      <c r="AB18" s="31">
        <v>43047</v>
      </c>
      <c r="AF18" s="31">
        <v>42511</v>
      </c>
      <c r="AG18" s="28">
        <f t="shared" si="1"/>
        <v>0.98754849350709695</v>
      </c>
      <c r="AI18" s="26">
        <v>27.05</v>
      </c>
      <c r="AL18" s="26">
        <f t="shared" si="2"/>
        <v>1149.92255</v>
      </c>
    </row>
    <row r="19" spans="1:38">
      <c r="A19" s="1" t="s">
        <v>94</v>
      </c>
      <c r="B19" s="25">
        <v>43016</v>
      </c>
      <c r="C19" s="25">
        <v>43009</v>
      </c>
      <c r="D19" s="25">
        <v>43100</v>
      </c>
      <c r="E19" s="1" t="s">
        <v>67</v>
      </c>
      <c r="F19" s="1" t="s">
        <v>95</v>
      </c>
      <c r="H19" s="1" t="s">
        <v>96</v>
      </c>
      <c r="L19" s="1" t="s">
        <v>100</v>
      </c>
      <c r="Q19" s="31">
        <v>42918</v>
      </c>
      <c r="T19" s="1">
        <v>62</v>
      </c>
      <c r="U19" s="28">
        <f t="shared" si="0"/>
        <v>1.4706928861161848E-3</v>
      </c>
      <c r="AB19" s="31">
        <v>42918</v>
      </c>
      <c r="AF19" s="31">
        <v>42157</v>
      </c>
      <c r="AG19" s="28">
        <f t="shared" si="1"/>
        <v>0.98226851204622767</v>
      </c>
      <c r="AI19" s="26">
        <v>27.05</v>
      </c>
      <c r="AL19" s="26">
        <f t="shared" si="2"/>
        <v>1140.3468500000001</v>
      </c>
    </row>
    <row r="20" spans="1:38">
      <c r="A20" s="1" t="s">
        <v>94</v>
      </c>
      <c r="B20" s="25">
        <v>43017</v>
      </c>
      <c r="C20" s="25">
        <v>43009</v>
      </c>
      <c r="D20" s="25">
        <v>43100</v>
      </c>
      <c r="E20" s="1" t="s">
        <v>67</v>
      </c>
      <c r="F20" s="1" t="s">
        <v>95</v>
      </c>
      <c r="H20" s="1" t="s">
        <v>96</v>
      </c>
      <c r="L20" s="1" t="s">
        <v>100</v>
      </c>
      <c r="Q20" s="31">
        <v>35441</v>
      </c>
      <c r="T20" s="1">
        <v>36</v>
      </c>
      <c r="U20" s="28">
        <f t="shared" si="0"/>
        <v>1.0328503801463205E-3</v>
      </c>
      <c r="AB20" s="31">
        <v>35441</v>
      </c>
      <c r="AF20" s="31">
        <v>34855</v>
      </c>
      <c r="AG20" s="28">
        <f t="shared" si="1"/>
        <v>0.98346547783640414</v>
      </c>
      <c r="AI20" s="26">
        <v>27.05</v>
      </c>
      <c r="AL20" s="26">
        <f t="shared" si="2"/>
        <v>942.82775000000004</v>
      </c>
    </row>
    <row r="21" spans="1:38">
      <c r="A21" s="1" t="s">
        <v>94</v>
      </c>
      <c r="B21" s="25">
        <v>43011</v>
      </c>
      <c r="C21" s="25">
        <v>43009</v>
      </c>
      <c r="D21" s="25">
        <v>43100</v>
      </c>
      <c r="E21" s="1" t="s">
        <v>67</v>
      </c>
      <c r="F21" s="1" t="s">
        <v>95</v>
      </c>
      <c r="H21" s="1" t="s">
        <v>98</v>
      </c>
      <c r="L21" s="1" t="s">
        <v>102</v>
      </c>
      <c r="Q21" s="31"/>
      <c r="T21" s="1">
        <v>8</v>
      </c>
      <c r="U21" s="28">
        <f t="shared" si="0"/>
        <v>3.1670625494853522E-3</v>
      </c>
      <c r="AF21" s="31">
        <v>2526</v>
      </c>
      <c r="AI21" s="26">
        <v>6.17</v>
      </c>
      <c r="AL21" s="26">
        <f t="shared" si="2"/>
        <v>15.585420000000001</v>
      </c>
    </row>
    <row r="22" spans="1:38">
      <c r="A22" s="1" t="s">
        <v>94</v>
      </c>
      <c r="B22" s="25">
        <v>43012</v>
      </c>
      <c r="C22" s="25">
        <v>43009</v>
      </c>
      <c r="D22" s="25">
        <v>43100</v>
      </c>
      <c r="E22" s="1" t="s">
        <v>67</v>
      </c>
      <c r="F22" s="1" t="s">
        <v>95</v>
      </c>
      <c r="H22" s="1" t="s">
        <v>98</v>
      </c>
      <c r="L22" s="1" t="s">
        <v>102</v>
      </c>
      <c r="Q22" s="31"/>
      <c r="T22" s="1">
        <v>22</v>
      </c>
      <c r="U22" s="28">
        <f t="shared" si="0"/>
        <v>1.2704279032164925E-3</v>
      </c>
      <c r="AF22" s="31">
        <v>17317</v>
      </c>
      <c r="AI22" s="26">
        <v>6.17</v>
      </c>
      <c r="AL22" s="26">
        <f t="shared" si="2"/>
        <v>106.84589</v>
      </c>
    </row>
    <row r="23" spans="1:38">
      <c r="A23" s="1" t="s">
        <v>94</v>
      </c>
      <c r="B23" s="25">
        <v>43013</v>
      </c>
      <c r="C23" s="25">
        <v>43009</v>
      </c>
      <c r="D23" s="25">
        <v>43100</v>
      </c>
      <c r="E23" s="1" t="s">
        <v>67</v>
      </c>
      <c r="F23" s="1" t="s">
        <v>95</v>
      </c>
      <c r="H23" s="1" t="s">
        <v>98</v>
      </c>
      <c r="L23" s="1" t="s">
        <v>102</v>
      </c>
      <c r="Q23" s="31"/>
      <c r="T23" s="1">
        <v>32</v>
      </c>
      <c r="U23" s="28">
        <f t="shared" si="0"/>
        <v>3.1110246937585068E-3</v>
      </c>
      <c r="AF23" s="31">
        <v>10286</v>
      </c>
      <c r="AI23" s="26">
        <v>6.17</v>
      </c>
      <c r="AL23" s="26">
        <f t="shared" si="2"/>
        <v>63.464620000000004</v>
      </c>
    </row>
    <row r="24" spans="1:38">
      <c r="A24" s="1" t="s">
        <v>94</v>
      </c>
      <c r="B24" s="25">
        <v>43014</v>
      </c>
      <c r="C24" s="25">
        <v>43009</v>
      </c>
      <c r="D24" s="25">
        <v>43100</v>
      </c>
      <c r="E24" s="1" t="s">
        <v>67</v>
      </c>
      <c r="F24" s="1" t="s">
        <v>95</v>
      </c>
      <c r="H24" s="1" t="s">
        <v>98</v>
      </c>
      <c r="L24" s="1" t="s">
        <v>102</v>
      </c>
      <c r="Q24" s="31"/>
      <c r="T24" s="1">
        <v>7</v>
      </c>
      <c r="U24" s="28">
        <f t="shared" si="0"/>
        <v>1.1098779134295228E-3</v>
      </c>
      <c r="AF24" s="31">
        <v>6307</v>
      </c>
      <c r="AI24" s="26">
        <v>6.17</v>
      </c>
      <c r="AL24" s="26">
        <f t="shared" si="2"/>
        <v>38.914190000000005</v>
      </c>
    </row>
    <row r="25" spans="1:38">
      <c r="A25" s="1" t="s">
        <v>94</v>
      </c>
      <c r="B25" s="25">
        <v>43015</v>
      </c>
      <c r="C25" s="25">
        <v>43009</v>
      </c>
      <c r="D25" s="25">
        <v>43100</v>
      </c>
      <c r="E25" s="1" t="s">
        <v>67</v>
      </c>
      <c r="F25" s="1" t="s">
        <v>95</v>
      </c>
      <c r="H25" s="1" t="s">
        <v>98</v>
      </c>
      <c r="L25" s="1" t="s">
        <v>102</v>
      </c>
      <c r="Q25" s="31"/>
      <c r="T25" s="1">
        <v>16</v>
      </c>
      <c r="U25" s="28">
        <f t="shared" si="0"/>
        <v>2.4806201550387598E-3</v>
      </c>
      <c r="AF25" s="31">
        <v>6450</v>
      </c>
      <c r="AI25" s="26">
        <v>6.17</v>
      </c>
      <c r="AL25" s="26">
        <f t="shared" si="2"/>
        <v>39.796500000000002</v>
      </c>
    </row>
    <row r="26" spans="1:38">
      <c r="A26" s="1" t="s">
        <v>94</v>
      </c>
      <c r="B26" s="25">
        <v>43016</v>
      </c>
      <c r="C26" s="25">
        <v>43009</v>
      </c>
      <c r="D26" s="25">
        <v>43100</v>
      </c>
      <c r="E26" s="1" t="s">
        <v>67</v>
      </c>
      <c r="F26" s="1" t="s">
        <v>95</v>
      </c>
      <c r="H26" s="1" t="s">
        <v>98</v>
      </c>
      <c r="L26" s="1" t="s">
        <v>102</v>
      </c>
      <c r="Q26" s="31"/>
      <c r="T26" s="1">
        <v>18</v>
      </c>
      <c r="U26" s="28">
        <f t="shared" si="0"/>
        <v>1.664508969853893E-3</v>
      </c>
      <c r="AF26" s="31">
        <v>10814</v>
      </c>
      <c r="AI26" s="26">
        <v>6.17</v>
      </c>
      <c r="AL26" s="26">
        <f t="shared" si="2"/>
        <v>66.722380000000001</v>
      </c>
    </row>
    <row r="27" spans="1:38">
      <c r="A27" s="1" t="s">
        <v>94</v>
      </c>
      <c r="B27" s="25">
        <v>43017</v>
      </c>
      <c r="C27" s="25">
        <v>43009</v>
      </c>
      <c r="D27" s="25">
        <v>43100</v>
      </c>
      <c r="E27" s="1" t="s">
        <v>67</v>
      </c>
      <c r="F27" s="1" t="s">
        <v>95</v>
      </c>
      <c r="H27" s="1" t="s">
        <v>98</v>
      </c>
      <c r="L27" s="1" t="s">
        <v>102</v>
      </c>
      <c r="Q27" s="31"/>
      <c r="T27" s="1">
        <v>15</v>
      </c>
      <c r="U27" s="28">
        <f t="shared" si="0"/>
        <v>9.3855587535977977E-4</v>
      </c>
      <c r="AF27" s="31">
        <v>15982</v>
      </c>
      <c r="AI27" s="26">
        <v>6.17</v>
      </c>
      <c r="AL27" s="26">
        <f t="shared" si="2"/>
        <v>98.608940000000004</v>
      </c>
    </row>
    <row r="28" spans="1:38">
      <c r="A28" s="1" t="s">
        <v>94</v>
      </c>
      <c r="B28" s="25">
        <v>43011</v>
      </c>
      <c r="C28" s="25">
        <v>43009</v>
      </c>
      <c r="D28" s="25">
        <v>43100</v>
      </c>
      <c r="E28" s="1" t="s">
        <v>67</v>
      </c>
      <c r="F28" s="1" t="s">
        <v>95</v>
      </c>
      <c r="H28" s="1" t="s">
        <v>97</v>
      </c>
      <c r="L28" s="1" t="s">
        <v>101</v>
      </c>
      <c r="Q28" s="31"/>
      <c r="T28" s="1">
        <v>7</v>
      </c>
      <c r="U28" s="28">
        <f t="shared" si="0"/>
        <v>2.237851662404092E-3</v>
      </c>
      <c r="AF28" s="31">
        <v>3128</v>
      </c>
      <c r="AI28" s="26">
        <v>6.17</v>
      </c>
      <c r="AL28" s="26">
        <f t="shared" si="2"/>
        <v>19.299759999999999</v>
      </c>
    </row>
    <row r="29" spans="1:38">
      <c r="A29" s="1" t="s">
        <v>94</v>
      </c>
      <c r="B29" s="25">
        <v>43012</v>
      </c>
      <c r="C29" s="25">
        <v>43009</v>
      </c>
      <c r="D29" s="25">
        <v>43100</v>
      </c>
      <c r="E29" s="1" t="s">
        <v>67</v>
      </c>
      <c r="F29" s="1" t="s">
        <v>95</v>
      </c>
      <c r="H29" s="1" t="s">
        <v>97</v>
      </c>
      <c r="L29" s="1" t="s">
        <v>101</v>
      </c>
      <c r="Q29" s="31"/>
      <c r="T29" s="1">
        <v>54</v>
      </c>
      <c r="U29" s="28">
        <f t="shared" si="0"/>
        <v>2.1299254526091589E-3</v>
      </c>
      <c r="AF29" s="31">
        <v>25353</v>
      </c>
      <c r="AI29" s="26">
        <v>6.17</v>
      </c>
      <c r="AL29" s="26">
        <f t="shared" si="2"/>
        <v>156.42801</v>
      </c>
    </row>
    <row r="30" spans="1:38">
      <c r="A30" s="1" t="s">
        <v>94</v>
      </c>
      <c r="B30" s="25">
        <v>43013</v>
      </c>
      <c r="C30" s="25">
        <v>43009</v>
      </c>
      <c r="D30" s="25">
        <v>43100</v>
      </c>
      <c r="E30" s="1" t="s">
        <v>67</v>
      </c>
      <c r="F30" s="1" t="s">
        <v>95</v>
      </c>
      <c r="H30" s="1" t="s">
        <v>97</v>
      </c>
      <c r="L30" s="1" t="s">
        <v>101</v>
      </c>
      <c r="Q30" s="31"/>
      <c r="T30" s="1">
        <v>39</v>
      </c>
      <c r="U30" s="28">
        <f t="shared" si="0"/>
        <v>2.9489603024574671E-3</v>
      </c>
      <c r="AF30" s="31">
        <v>13225</v>
      </c>
      <c r="AI30" s="26">
        <v>6.17</v>
      </c>
      <c r="AL30" s="26">
        <f t="shared" si="2"/>
        <v>81.598249999999993</v>
      </c>
    </row>
    <row r="31" spans="1:38">
      <c r="A31" s="1" t="s">
        <v>94</v>
      </c>
      <c r="B31" s="25">
        <v>43014</v>
      </c>
      <c r="C31" s="25">
        <v>43009</v>
      </c>
      <c r="D31" s="25">
        <v>43100</v>
      </c>
      <c r="E31" s="1" t="s">
        <v>67</v>
      </c>
      <c r="F31" s="1" t="s">
        <v>95</v>
      </c>
      <c r="H31" s="1" t="s">
        <v>97</v>
      </c>
      <c r="L31" s="1" t="s">
        <v>101</v>
      </c>
      <c r="Q31" s="31"/>
      <c r="T31" s="1">
        <v>4</v>
      </c>
      <c r="U31" s="28">
        <f t="shared" si="0"/>
        <v>4.3057050592034448E-4</v>
      </c>
      <c r="AF31" s="31">
        <v>9290</v>
      </c>
      <c r="AI31" s="26">
        <v>6.17</v>
      </c>
      <c r="AL31" s="26">
        <f t="shared" si="2"/>
        <v>57.319300000000005</v>
      </c>
    </row>
    <row r="32" spans="1:38">
      <c r="A32" s="1" t="s">
        <v>94</v>
      </c>
      <c r="B32" s="25">
        <v>43015</v>
      </c>
      <c r="C32" s="25">
        <v>43009</v>
      </c>
      <c r="D32" s="25">
        <v>43100</v>
      </c>
      <c r="E32" s="1" t="s">
        <v>67</v>
      </c>
      <c r="F32" s="1" t="s">
        <v>95</v>
      </c>
      <c r="H32" s="1" t="s">
        <v>97</v>
      </c>
      <c r="L32" s="1" t="s">
        <v>101</v>
      </c>
      <c r="Q32" s="31"/>
      <c r="T32" s="1">
        <v>32</v>
      </c>
      <c r="U32" s="28">
        <f t="shared" si="0"/>
        <v>3.2464238612153798E-3</v>
      </c>
      <c r="AF32" s="31">
        <v>9857</v>
      </c>
      <c r="AI32" s="26">
        <v>6.17</v>
      </c>
      <c r="AL32" s="26">
        <f t="shared" si="2"/>
        <v>60.817689999999999</v>
      </c>
    </row>
    <row r="33" spans="1:38">
      <c r="A33" s="1" t="s">
        <v>94</v>
      </c>
      <c r="B33" s="25">
        <v>43016</v>
      </c>
      <c r="C33" s="25">
        <v>43009</v>
      </c>
      <c r="D33" s="25">
        <v>43100</v>
      </c>
      <c r="E33" s="1" t="s">
        <v>67</v>
      </c>
      <c r="F33" s="1" t="s">
        <v>95</v>
      </c>
      <c r="H33" s="1" t="s">
        <v>97</v>
      </c>
      <c r="L33" s="1" t="s">
        <v>101</v>
      </c>
      <c r="Q33" s="31"/>
      <c r="T33" s="1">
        <v>44</v>
      </c>
      <c r="U33" s="28">
        <f t="shared" si="0"/>
        <v>2.6834176983594562E-3</v>
      </c>
      <c r="AF33" s="31">
        <v>16397</v>
      </c>
      <c r="AI33" s="26">
        <v>6.17</v>
      </c>
      <c r="AL33" s="26">
        <f t="shared" si="2"/>
        <v>101.16949000000001</v>
      </c>
    </row>
    <row r="34" spans="1:38">
      <c r="A34" s="1" t="s">
        <v>94</v>
      </c>
      <c r="B34" s="25">
        <v>43017</v>
      </c>
      <c r="C34" s="25">
        <v>43009</v>
      </c>
      <c r="D34" s="25">
        <v>43100</v>
      </c>
      <c r="E34" s="1" t="s">
        <v>67</v>
      </c>
      <c r="F34" s="1" t="s">
        <v>95</v>
      </c>
      <c r="H34" s="1" t="s">
        <v>97</v>
      </c>
      <c r="L34" s="1" t="s">
        <v>101</v>
      </c>
      <c r="Q34" s="31"/>
      <c r="T34" s="1">
        <v>49</v>
      </c>
      <c r="U34" s="28">
        <f t="shared" si="0"/>
        <v>2.173334516100417E-3</v>
      </c>
      <c r="AF34" s="31">
        <v>22546</v>
      </c>
      <c r="AI34" s="26">
        <v>6.17</v>
      </c>
      <c r="AL34" s="26">
        <f t="shared" si="2"/>
        <v>139.10882000000001</v>
      </c>
    </row>
    <row r="35" spans="1:38">
      <c r="A35" s="1" t="s">
        <v>94</v>
      </c>
      <c r="B35" s="25">
        <v>43018</v>
      </c>
      <c r="C35" s="25">
        <v>43009</v>
      </c>
      <c r="D35" s="25">
        <v>43100</v>
      </c>
      <c r="E35" s="1" t="s">
        <v>67</v>
      </c>
      <c r="F35" s="1" t="s">
        <v>95</v>
      </c>
      <c r="H35" s="1" t="s">
        <v>96</v>
      </c>
      <c r="L35" s="1" t="s">
        <v>99</v>
      </c>
      <c r="Q35" s="1">
        <v>34246</v>
      </c>
      <c r="T35" s="1">
        <v>22</v>
      </c>
      <c r="U35" s="28">
        <f t="shared" ref="U35:U98" si="3">T35/AF35</f>
        <v>6.5342005999584189E-4</v>
      </c>
      <c r="AB35" s="31">
        <v>34246</v>
      </c>
      <c r="AF35" s="31">
        <v>33669</v>
      </c>
      <c r="AG35" s="28">
        <f t="shared" si="1"/>
        <v>0.98315131694212465</v>
      </c>
      <c r="AI35" s="26">
        <v>27.05</v>
      </c>
      <c r="AL35" s="26">
        <f t="shared" ref="AL35:AL86" si="4">AI35*AF35/1000</f>
        <v>910.7464500000001</v>
      </c>
    </row>
    <row r="36" spans="1:38">
      <c r="A36" s="1" t="s">
        <v>94</v>
      </c>
      <c r="B36" s="25">
        <v>43019</v>
      </c>
      <c r="C36" s="25">
        <v>43009</v>
      </c>
      <c r="D36" s="25">
        <v>43100</v>
      </c>
      <c r="E36" s="1" t="s">
        <v>67</v>
      </c>
      <c r="F36" s="1" t="s">
        <v>95</v>
      </c>
      <c r="H36" s="1" t="s">
        <v>96</v>
      </c>
      <c r="L36" s="1" t="s">
        <v>99</v>
      </c>
      <c r="Q36" s="1">
        <v>33472</v>
      </c>
      <c r="T36" s="1">
        <v>28</v>
      </c>
      <c r="U36" s="28">
        <f t="shared" si="3"/>
        <v>8.4972080602087883E-4</v>
      </c>
      <c r="AB36" s="31">
        <v>33472</v>
      </c>
      <c r="AF36" s="31">
        <v>32952</v>
      </c>
      <c r="AG36" s="28">
        <f t="shared" si="1"/>
        <v>0.98446462715105165</v>
      </c>
      <c r="AI36" s="26">
        <v>27.05</v>
      </c>
      <c r="AL36" s="26">
        <f t="shared" si="4"/>
        <v>891.35159999999996</v>
      </c>
    </row>
    <row r="37" spans="1:38">
      <c r="A37" s="1" t="s">
        <v>94</v>
      </c>
      <c r="B37" s="25">
        <v>43020</v>
      </c>
      <c r="C37" s="25">
        <v>43009</v>
      </c>
      <c r="D37" s="25">
        <v>43100</v>
      </c>
      <c r="E37" s="1" t="s">
        <v>67</v>
      </c>
      <c r="F37" s="1" t="s">
        <v>95</v>
      </c>
      <c r="H37" s="1" t="s">
        <v>96</v>
      </c>
      <c r="L37" s="1" t="s">
        <v>99</v>
      </c>
      <c r="Q37" s="1">
        <v>27835</v>
      </c>
      <c r="T37" s="1">
        <v>22</v>
      </c>
      <c r="U37" s="28">
        <f t="shared" si="3"/>
        <v>8.0624473192362665E-4</v>
      </c>
      <c r="AB37" s="31">
        <v>27835</v>
      </c>
      <c r="AF37" s="31">
        <v>27287</v>
      </c>
      <c r="AG37" s="28">
        <f t="shared" si="1"/>
        <v>0.98031255613436319</v>
      </c>
      <c r="AI37" s="26">
        <v>27.05</v>
      </c>
      <c r="AL37" s="26">
        <f t="shared" si="4"/>
        <v>738.11334999999997</v>
      </c>
    </row>
    <row r="38" spans="1:38">
      <c r="A38" s="1" t="s">
        <v>94</v>
      </c>
      <c r="B38" s="25">
        <v>43021</v>
      </c>
      <c r="C38" s="25">
        <v>43009</v>
      </c>
      <c r="D38" s="25">
        <v>43100</v>
      </c>
      <c r="E38" s="1" t="s">
        <v>67</v>
      </c>
      <c r="F38" s="1" t="s">
        <v>95</v>
      </c>
      <c r="H38" s="1" t="s">
        <v>96</v>
      </c>
      <c r="L38" s="1" t="s">
        <v>99</v>
      </c>
      <c r="Q38" s="1">
        <v>30224</v>
      </c>
      <c r="T38" s="1">
        <v>31</v>
      </c>
      <c r="U38" s="28">
        <f t="shared" si="3"/>
        <v>1.0447559989215421E-3</v>
      </c>
      <c r="AB38" s="31">
        <v>30224</v>
      </c>
      <c r="AF38" s="31">
        <v>29672</v>
      </c>
      <c r="AG38" s="28">
        <f t="shared" si="1"/>
        <v>0.98173636844891476</v>
      </c>
      <c r="AI38" s="26">
        <v>27.05</v>
      </c>
      <c r="AL38" s="26">
        <f t="shared" si="4"/>
        <v>802.62760000000003</v>
      </c>
    </row>
    <row r="39" spans="1:38">
      <c r="A39" s="1" t="s">
        <v>94</v>
      </c>
      <c r="B39" s="25">
        <v>43022</v>
      </c>
      <c r="C39" s="25">
        <v>43009</v>
      </c>
      <c r="D39" s="25">
        <v>43100</v>
      </c>
      <c r="E39" s="1" t="s">
        <v>67</v>
      </c>
      <c r="F39" s="1" t="s">
        <v>95</v>
      </c>
      <c r="H39" s="1" t="s">
        <v>96</v>
      </c>
      <c r="L39" s="1" t="s">
        <v>99</v>
      </c>
      <c r="Q39" s="1">
        <v>38543</v>
      </c>
      <c r="T39" s="1">
        <v>39</v>
      </c>
      <c r="U39" s="28">
        <f t="shared" si="3"/>
        <v>1.0379794001011365E-3</v>
      </c>
      <c r="AB39" s="31">
        <v>38543</v>
      </c>
      <c r="AF39" s="31">
        <v>37573</v>
      </c>
      <c r="AG39" s="28">
        <f t="shared" si="1"/>
        <v>0.9748333030641102</v>
      </c>
      <c r="AI39" s="26">
        <v>27.05</v>
      </c>
      <c r="AL39" s="26">
        <f t="shared" si="4"/>
        <v>1016.34965</v>
      </c>
    </row>
    <row r="40" spans="1:38">
      <c r="A40" s="1" t="s">
        <v>94</v>
      </c>
      <c r="B40" s="25">
        <v>43023</v>
      </c>
      <c r="C40" s="25">
        <v>43009</v>
      </c>
      <c r="D40" s="25">
        <v>43100</v>
      </c>
      <c r="E40" s="1" t="s">
        <v>67</v>
      </c>
      <c r="F40" s="1" t="s">
        <v>95</v>
      </c>
      <c r="H40" s="1" t="s">
        <v>96</v>
      </c>
      <c r="L40" s="1" t="s">
        <v>99</v>
      </c>
      <c r="Q40" s="1">
        <v>23079</v>
      </c>
      <c r="T40" s="1">
        <v>21</v>
      </c>
      <c r="U40" s="28">
        <f t="shared" si="3"/>
        <v>9.271523178807947E-4</v>
      </c>
      <c r="AB40" s="31">
        <v>23079</v>
      </c>
      <c r="AF40" s="31">
        <v>22650</v>
      </c>
      <c r="AG40" s="28">
        <f t="shared" si="1"/>
        <v>0.98141167294943454</v>
      </c>
      <c r="AI40" s="26">
        <v>27.05</v>
      </c>
      <c r="AL40" s="26">
        <f t="shared" si="4"/>
        <v>612.6825</v>
      </c>
    </row>
    <row r="41" spans="1:38">
      <c r="A41" s="1" t="s">
        <v>94</v>
      </c>
      <c r="B41" s="25">
        <v>43018</v>
      </c>
      <c r="C41" s="25">
        <v>43009</v>
      </c>
      <c r="D41" s="25">
        <v>43100</v>
      </c>
      <c r="E41" s="1" t="s">
        <v>67</v>
      </c>
      <c r="F41" s="1" t="s">
        <v>95</v>
      </c>
      <c r="H41" s="1" t="s">
        <v>96</v>
      </c>
      <c r="L41" s="1" t="s">
        <v>100</v>
      </c>
      <c r="Q41" s="1">
        <v>28980</v>
      </c>
      <c r="T41" s="1">
        <v>29</v>
      </c>
      <c r="U41" s="28">
        <f t="shared" si="3"/>
        <v>1.0142342531388802E-3</v>
      </c>
      <c r="AB41" s="31">
        <v>28980</v>
      </c>
      <c r="AF41" s="31">
        <v>28593</v>
      </c>
      <c r="AG41" s="28">
        <f t="shared" si="1"/>
        <v>0.98664596273291927</v>
      </c>
      <c r="AI41" s="26">
        <v>27.05</v>
      </c>
      <c r="AL41" s="26">
        <f t="shared" si="4"/>
        <v>773.44065000000001</v>
      </c>
    </row>
    <row r="42" spans="1:38">
      <c r="A42" s="1" t="s">
        <v>94</v>
      </c>
      <c r="B42" s="25">
        <v>43019</v>
      </c>
      <c r="C42" s="25">
        <v>43009</v>
      </c>
      <c r="D42" s="25">
        <v>43100</v>
      </c>
      <c r="E42" s="1" t="s">
        <v>67</v>
      </c>
      <c r="F42" s="1" t="s">
        <v>95</v>
      </c>
      <c r="H42" s="1" t="s">
        <v>96</v>
      </c>
      <c r="L42" s="1" t="s">
        <v>100</v>
      </c>
      <c r="Q42" s="1">
        <v>21424</v>
      </c>
      <c r="T42" s="1">
        <v>19</v>
      </c>
      <c r="U42" s="28">
        <f t="shared" si="3"/>
        <v>9.0618591119378069E-4</v>
      </c>
      <c r="AB42" s="31">
        <v>21424</v>
      </c>
      <c r="AF42" s="31">
        <v>20967</v>
      </c>
      <c r="AG42" s="28">
        <f t="shared" si="1"/>
        <v>0.97866878267363699</v>
      </c>
      <c r="AI42" s="26">
        <v>27.05</v>
      </c>
      <c r="AL42" s="26">
        <f t="shared" si="4"/>
        <v>567.15734999999995</v>
      </c>
    </row>
    <row r="43" spans="1:38">
      <c r="A43" s="1" t="s">
        <v>94</v>
      </c>
      <c r="B43" s="25">
        <v>43020</v>
      </c>
      <c r="C43" s="25">
        <v>43009</v>
      </c>
      <c r="D43" s="25">
        <v>43100</v>
      </c>
      <c r="E43" s="1" t="s">
        <v>67</v>
      </c>
      <c r="F43" s="1" t="s">
        <v>95</v>
      </c>
      <c r="H43" s="1" t="s">
        <v>96</v>
      </c>
      <c r="L43" s="1" t="s">
        <v>100</v>
      </c>
      <c r="Q43" s="1">
        <v>18741</v>
      </c>
      <c r="T43" s="1">
        <v>18</v>
      </c>
      <c r="U43" s="28">
        <f t="shared" si="3"/>
        <v>9.7948522609783966E-4</v>
      </c>
      <c r="AB43" s="31">
        <v>18741</v>
      </c>
      <c r="AF43" s="31">
        <v>18377</v>
      </c>
      <c r="AG43" s="28">
        <f t="shared" si="1"/>
        <v>0.98057734379168671</v>
      </c>
      <c r="AI43" s="26">
        <v>27.05</v>
      </c>
      <c r="AL43" s="26">
        <f t="shared" si="4"/>
        <v>497.09785000000005</v>
      </c>
    </row>
    <row r="44" spans="1:38">
      <c r="A44" s="1" t="s">
        <v>94</v>
      </c>
      <c r="B44" s="25">
        <v>43021</v>
      </c>
      <c r="C44" s="25">
        <v>43009</v>
      </c>
      <c r="D44" s="25">
        <v>43100</v>
      </c>
      <c r="E44" s="1" t="s">
        <v>67</v>
      </c>
      <c r="F44" s="1" t="s">
        <v>95</v>
      </c>
      <c r="H44" s="1" t="s">
        <v>96</v>
      </c>
      <c r="L44" s="1" t="s">
        <v>100</v>
      </c>
      <c r="Q44" s="1">
        <v>21129</v>
      </c>
      <c r="T44" s="1">
        <v>16</v>
      </c>
      <c r="U44" s="28">
        <f t="shared" si="3"/>
        <v>7.7313360715148584E-4</v>
      </c>
      <c r="AB44" s="31">
        <v>21129</v>
      </c>
      <c r="AF44" s="31">
        <v>20695</v>
      </c>
      <c r="AG44" s="28">
        <f t="shared" si="1"/>
        <v>0.97945951062520709</v>
      </c>
      <c r="AI44" s="26">
        <v>27.05</v>
      </c>
      <c r="AL44" s="26">
        <f t="shared" si="4"/>
        <v>559.79975000000002</v>
      </c>
    </row>
    <row r="45" spans="1:38">
      <c r="A45" s="1" t="s">
        <v>94</v>
      </c>
      <c r="B45" s="25">
        <v>43022</v>
      </c>
      <c r="C45" s="25">
        <v>43009</v>
      </c>
      <c r="D45" s="25">
        <v>43100</v>
      </c>
      <c r="E45" s="1" t="s">
        <v>67</v>
      </c>
      <c r="F45" s="1" t="s">
        <v>95</v>
      </c>
      <c r="H45" s="1" t="s">
        <v>96</v>
      </c>
      <c r="L45" s="1" t="s">
        <v>100</v>
      </c>
      <c r="Q45" s="1">
        <v>27178</v>
      </c>
      <c r="T45" s="1">
        <v>19</v>
      </c>
      <c r="U45" s="28">
        <f t="shared" si="3"/>
        <v>7.1828217148041731E-4</v>
      </c>
      <c r="AB45" s="31">
        <v>27178</v>
      </c>
      <c r="AF45" s="31">
        <v>26452</v>
      </c>
      <c r="AG45" s="28">
        <f t="shared" si="1"/>
        <v>0.97328721760247261</v>
      </c>
      <c r="AI45" s="26">
        <v>27.05</v>
      </c>
      <c r="AL45" s="26">
        <f t="shared" si="4"/>
        <v>715.52660000000003</v>
      </c>
    </row>
    <row r="46" spans="1:38">
      <c r="A46" s="1" t="s">
        <v>94</v>
      </c>
      <c r="B46" s="25">
        <v>43023</v>
      </c>
      <c r="C46" s="25">
        <v>43009</v>
      </c>
      <c r="D46" s="25">
        <v>43100</v>
      </c>
      <c r="E46" s="1" t="s">
        <v>67</v>
      </c>
      <c r="F46" s="1" t="s">
        <v>95</v>
      </c>
      <c r="H46" s="1" t="s">
        <v>96</v>
      </c>
      <c r="L46" s="1" t="s">
        <v>100</v>
      </c>
      <c r="Q46" s="1">
        <v>15625</v>
      </c>
      <c r="T46" s="1">
        <v>13</v>
      </c>
      <c r="U46" s="28">
        <f t="shared" si="3"/>
        <v>8.4823176301709511E-4</v>
      </c>
      <c r="AB46" s="31">
        <v>15625</v>
      </c>
      <c r="AF46" s="31">
        <v>15326</v>
      </c>
      <c r="AG46" s="28">
        <f t="shared" si="1"/>
        <v>0.98086399999999996</v>
      </c>
      <c r="AI46" s="26">
        <v>27.05</v>
      </c>
      <c r="AL46" s="26">
        <f t="shared" si="4"/>
        <v>414.56829999999997</v>
      </c>
    </row>
    <row r="47" spans="1:38">
      <c r="A47" s="1" t="s">
        <v>94</v>
      </c>
      <c r="B47" s="25">
        <v>43018</v>
      </c>
      <c r="C47" s="25">
        <v>43009</v>
      </c>
      <c r="D47" s="25">
        <v>43100</v>
      </c>
      <c r="E47" s="1" t="s">
        <v>67</v>
      </c>
      <c r="F47" s="1" t="s">
        <v>95</v>
      </c>
      <c r="H47" s="1" t="s">
        <v>97</v>
      </c>
      <c r="L47" s="1" t="s">
        <v>101</v>
      </c>
      <c r="T47" s="1">
        <v>13</v>
      </c>
      <c r="U47" s="28">
        <f t="shared" si="3"/>
        <v>1.1216566005176876E-3</v>
      </c>
      <c r="AF47" s="31">
        <v>11590</v>
      </c>
      <c r="AI47" s="26">
        <v>6.17</v>
      </c>
      <c r="AL47" s="26">
        <f t="shared" si="4"/>
        <v>71.510300000000001</v>
      </c>
    </row>
    <row r="48" spans="1:38">
      <c r="A48" s="1" t="s">
        <v>94</v>
      </c>
      <c r="B48" s="25">
        <v>43019</v>
      </c>
      <c r="C48" s="25">
        <v>43009</v>
      </c>
      <c r="D48" s="25">
        <v>43100</v>
      </c>
      <c r="E48" s="1" t="s">
        <v>67</v>
      </c>
      <c r="F48" s="1" t="s">
        <v>95</v>
      </c>
      <c r="H48" s="1" t="s">
        <v>97</v>
      </c>
      <c r="L48" s="1" t="s">
        <v>101</v>
      </c>
      <c r="T48" s="1">
        <v>17</v>
      </c>
      <c r="U48" s="28">
        <f t="shared" si="3"/>
        <v>2.1941146102219928E-3</v>
      </c>
      <c r="AF48" s="31">
        <v>7748</v>
      </c>
      <c r="AI48" s="26">
        <v>6.17</v>
      </c>
      <c r="AL48" s="26">
        <f t="shared" si="4"/>
        <v>47.805159999999994</v>
      </c>
    </row>
    <row r="49" spans="1:38">
      <c r="A49" s="1" t="s">
        <v>94</v>
      </c>
      <c r="B49" s="25">
        <v>43020</v>
      </c>
      <c r="C49" s="25">
        <v>43009</v>
      </c>
      <c r="D49" s="25">
        <v>43100</v>
      </c>
      <c r="E49" s="1" t="s">
        <v>67</v>
      </c>
      <c r="F49" s="1" t="s">
        <v>95</v>
      </c>
      <c r="H49" s="1" t="s">
        <v>97</v>
      </c>
      <c r="L49" s="1" t="s">
        <v>101</v>
      </c>
      <c r="T49" s="1">
        <v>44</v>
      </c>
      <c r="U49" s="28">
        <f t="shared" si="3"/>
        <v>3.0149376456077839E-3</v>
      </c>
      <c r="AF49" s="31">
        <v>14594</v>
      </c>
      <c r="AI49" s="26">
        <v>6.17</v>
      </c>
      <c r="AL49" s="26">
        <f t="shared" si="4"/>
        <v>90.044979999999995</v>
      </c>
    </row>
    <row r="50" spans="1:38">
      <c r="A50" s="1" t="s">
        <v>94</v>
      </c>
      <c r="B50" s="25">
        <v>43021</v>
      </c>
      <c r="C50" s="25">
        <v>43009</v>
      </c>
      <c r="D50" s="25">
        <v>43100</v>
      </c>
      <c r="E50" s="1" t="s">
        <v>67</v>
      </c>
      <c r="F50" s="1" t="s">
        <v>95</v>
      </c>
      <c r="H50" s="1" t="s">
        <v>97</v>
      </c>
      <c r="L50" s="1" t="s">
        <v>101</v>
      </c>
      <c r="T50" s="1">
        <v>12</v>
      </c>
      <c r="U50" s="28">
        <f t="shared" si="3"/>
        <v>1.3769363166953529E-3</v>
      </c>
      <c r="AF50" s="31">
        <v>8715</v>
      </c>
      <c r="AI50" s="26">
        <v>6.17</v>
      </c>
      <c r="AL50" s="26">
        <f t="shared" si="4"/>
        <v>53.771550000000005</v>
      </c>
    </row>
    <row r="51" spans="1:38">
      <c r="A51" s="1" t="s">
        <v>94</v>
      </c>
      <c r="B51" s="25">
        <v>43022</v>
      </c>
      <c r="C51" s="25">
        <v>43009</v>
      </c>
      <c r="D51" s="25">
        <v>43100</v>
      </c>
      <c r="E51" s="1" t="s">
        <v>67</v>
      </c>
      <c r="F51" s="1" t="s">
        <v>95</v>
      </c>
      <c r="H51" s="1" t="s">
        <v>97</v>
      </c>
      <c r="L51" s="1" t="s">
        <v>101</v>
      </c>
      <c r="T51" s="1">
        <v>13</v>
      </c>
      <c r="U51" s="28">
        <f t="shared" si="3"/>
        <v>1.1894958367645713E-3</v>
      </c>
      <c r="AF51" s="31">
        <v>10929</v>
      </c>
      <c r="AI51" s="26">
        <v>6.17</v>
      </c>
      <c r="AL51" s="26">
        <f t="shared" si="4"/>
        <v>67.431929999999994</v>
      </c>
    </row>
    <row r="52" spans="1:38">
      <c r="A52" s="1" t="s">
        <v>94</v>
      </c>
      <c r="B52" s="25">
        <v>43023</v>
      </c>
      <c r="C52" s="25">
        <v>43009</v>
      </c>
      <c r="D52" s="25">
        <v>43100</v>
      </c>
      <c r="E52" s="1" t="s">
        <v>67</v>
      </c>
      <c r="F52" s="1" t="s">
        <v>95</v>
      </c>
      <c r="H52" s="1" t="s">
        <v>97</v>
      </c>
      <c r="L52" s="1" t="s">
        <v>101</v>
      </c>
      <c r="T52" s="1">
        <v>13</v>
      </c>
      <c r="U52" s="28">
        <f t="shared" si="3"/>
        <v>1.0829723425524824E-3</v>
      </c>
      <c r="AF52" s="31">
        <v>12004</v>
      </c>
      <c r="AI52" s="26">
        <v>6.17</v>
      </c>
      <c r="AL52" s="26">
        <f t="shared" si="4"/>
        <v>74.064679999999996</v>
      </c>
    </row>
    <row r="53" spans="1:38">
      <c r="A53" s="1" t="s">
        <v>94</v>
      </c>
      <c r="B53" s="25">
        <v>43018</v>
      </c>
      <c r="C53" s="25">
        <v>43009</v>
      </c>
      <c r="D53" s="25">
        <v>43100</v>
      </c>
      <c r="E53" s="1" t="s">
        <v>67</v>
      </c>
      <c r="F53" s="1" t="s">
        <v>95</v>
      </c>
      <c r="H53" s="1" t="s">
        <v>98</v>
      </c>
      <c r="L53" s="1" t="s">
        <v>102</v>
      </c>
      <c r="T53" s="1">
        <v>12</v>
      </c>
      <c r="U53" s="28">
        <f t="shared" si="3"/>
        <v>1.3942140118508191E-3</v>
      </c>
      <c r="AF53" s="31">
        <v>8607</v>
      </c>
      <c r="AI53" s="26">
        <v>6.17</v>
      </c>
      <c r="AL53" s="26">
        <f t="shared" si="4"/>
        <v>53.10519</v>
      </c>
    </row>
    <row r="54" spans="1:38">
      <c r="A54" s="1" t="s">
        <v>94</v>
      </c>
      <c r="B54" s="25">
        <v>43019</v>
      </c>
      <c r="C54" s="25">
        <v>43009</v>
      </c>
      <c r="D54" s="25">
        <v>43100</v>
      </c>
      <c r="E54" s="1" t="s">
        <v>67</v>
      </c>
      <c r="F54" s="1" t="s">
        <v>95</v>
      </c>
      <c r="H54" s="1" t="s">
        <v>98</v>
      </c>
      <c r="L54" s="1" t="s">
        <v>102</v>
      </c>
      <c r="T54" s="1">
        <v>15</v>
      </c>
      <c r="U54" s="28">
        <f t="shared" si="3"/>
        <v>2.5510204081632651E-3</v>
      </c>
      <c r="AF54" s="31">
        <v>5880</v>
      </c>
      <c r="AI54" s="26">
        <v>6.17</v>
      </c>
      <c r="AL54" s="26">
        <f t="shared" si="4"/>
        <v>36.279600000000002</v>
      </c>
    </row>
    <row r="55" spans="1:38">
      <c r="A55" s="1" t="s">
        <v>94</v>
      </c>
      <c r="B55" s="25">
        <v>43020</v>
      </c>
      <c r="C55" s="25">
        <v>43009</v>
      </c>
      <c r="D55" s="25">
        <v>43100</v>
      </c>
      <c r="E55" s="1" t="s">
        <v>67</v>
      </c>
      <c r="F55" s="1" t="s">
        <v>95</v>
      </c>
      <c r="H55" s="1" t="s">
        <v>98</v>
      </c>
      <c r="L55" s="1" t="s">
        <v>102</v>
      </c>
      <c r="T55" s="1">
        <v>19</v>
      </c>
      <c r="U55" s="28">
        <f t="shared" si="3"/>
        <v>2.0084566596194502E-3</v>
      </c>
      <c r="AF55" s="31">
        <v>9460</v>
      </c>
      <c r="AI55" s="26">
        <v>6.17</v>
      </c>
      <c r="AL55" s="26">
        <f t="shared" si="4"/>
        <v>58.368199999999995</v>
      </c>
    </row>
    <row r="56" spans="1:38">
      <c r="A56" s="1" t="s">
        <v>94</v>
      </c>
      <c r="B56" s="25">
        <v>43021</v>
      </c>
      <c r="C56" s="25">
        <v>43009</v>
      </c>
      <c r="D56" s="25">
        <v>43100</v>
      </c>
      <c r="E56" s="1" t="s">
        <v>67</v>
      </c>
      <c r="F56" s="1" t="s">
        <v>95</v>
      </c>
      <c r="H56" s="1" t="s">
        <v>98</v>
      </c>
      <c r="L56" s="1" t="s">
        <v>102</v>
      </c>
      <c r="T56" s="1">
        <v>11</v>
      </c>
      <c r="U56" s="28">
        <f t="shared" si="3"/>
        <v>1.718213058419244E-3</v>
      </c>
      <c r="AF56" s="31">
        <v>6402</v>
      </c>
      <c r="AI56" s="26">
        <v>6.17</v>
      </c>
      <c r="AL56" s="26">
        <f t="shared" si="4"/>
        <v>39.500339999999994</v>
      </c>
    </row>
    <row r="57" spans="1:38">
      <c r="A57" s="1" t="s">
        <v>94</v>
      </c>
      <c r="B57" s="25">
        <v>43022</v>
      </c>
      <c r="C57" s="25">
        <v>43009</v>
      </c>
      <c r="D57" s="25">
        <v>43100</v>
      </c>
      <c r="E57" s="1" t="s">
        <v>67</v>
      </c>
      <c r="F57" s="1" t="s">
        <v>95</v>
      </c>
      <c r="H57" s="1" t="s">
        <v>98</v>
      </c>
      <c r="L57" s="1" t="s">
        <v>102</v>
      </c>
      <c r="T57" s="1">
        <v>12</v>
      </c>
      <c r="U57" s="28">
        <f t="shared" si="3"/>
        <v>1.5372790161414297E-3</v>
      </c>
      <c r="AF57" s="31">
        <v>7806</v>
      </c>
      <c r="AI57" s="26">
        <v>6.17</v>
      </c>
      <c r="AL57" s="26">
        <f t="shared" si="4"/>
        <v>48.163019999999996</v>
      </c>
    </row>
    <row r="58" spans="1:38">
      <c r="A58" s="1" t="s">
        <v>94</v>
      </c>
      <c r="B58" s="25">
        <v>43023</v>
      </c>
      <c r="C58" s="25">
        <v>43009</v>
      </c>
      <c r="D58" s="25">
        <v>43100</v>
      </c>
      <c r="E58" s="1" t="s">
        <v>67</v>
      </c>
      <c r="F58" s="1" t="s">
        <v>95</v>
      </c>
      <c r="H58" s="1" t="s">
        <v>98</v>
      </c>
      <c r="L58" s="1" t="s">
        <v>102</v>
      </c>
      <c r="T58" s="1">
        <v>4</v>
      </c>
      <c r="U58" s="28">
        <f t="shared" si="3"/>
        <v>4.807692307692308E-4</v>
      </c>
      <c r="AF58" s="31">
        <v>8320</v>
      </c>
      <c r="AI58" s="26">
        <v>6.17</v>
      </c>
      <c r="AL58" s="26">
        <f t="shared" si="4"/>
        <v>51.334400000000002</v>
      </c>
    </row>
    <row r="59" spans="1:38">
      <c r="A59" s="1" t="s">
        <v>94</v>
      </c>
      <c r="B59" s="25">
        <v>43024</v>
      </c>
      <c r="C59" s="25">
        <v>43009</v>
      </c>
      <c r="D59" s="25">
        <v>43100</v>
      </c>
      <c r="E59" s="1" t="s">
        <v>67</v>
      </c>
      <c r="F59" s="1" t="s">
        <v>95</v>
      </c>
      <c r="H59" s="1" t="s">
        <v>96</v>
      </c>
      <c r="L59" s="1" t="s">
        <v>99</v>
      </c>
      <c r="Q59" s="1">
        <v>36617</v>
      </c>
      <c r="T59" s="1">
        <v>25</v>
      </c>
      <c r="U59" s="28">
        <f t="shared" si="3"/>
        <v>6.9820700441266832E-4</v>
      </c>
      <c r="AB59" s="31">
        <v>36617</v>
      </c>
      <c r="AF59" s="31">
        <v>35806</v>
      </c>
      <c r="AG59" s="28">
        <f t="shared" si="1"/>
        <v>0.97785181746183469</v>
      </c>
      <c r="AI59" s="26">
        <v>27.05</v>
      </c>
      <c r="AL59" s="26">
        <f t="shared" si="4"/>
        <v>968.55230000000006</v>
      </c>
    </row>
    <row r="60" spans="1:38">
      <c r="A60" s="1" t="s">
        <v>94</v>
      </c>
      <c r="B60" s="25">
        <v>43025</v>
      </c>
      <c r="C60" s="25">
        <v>43009</v>
      </c>
      <c r="D60" s="25">
        <v>43100</v>
      </c>
      <c r="E60" s="1" t="s">
        <v>67</v>
      </c>
      <c r="F60" s="1" t="s">
        <v>95</v>
      </c>
      <c r="H60" s="1" t="s">
        <v>96</v>
      </c>
      <c r="L60" s="1" t="s">
        <v>99</v>
      </c>
      <c r="Q60" s="1">
        <v>44387</v>
      </c>
      <c r="T60" s="1">
        <v>29</v>
      </c>
      <c r="U60" s="28">
        <f t="shared" si="3"/>
        <v>6.6384342451642441E-4</v>
      </c>
      <c r="AB60" s="31">
        <v>44387</v>
      </c>
      <c r="AF60" s="31">
        <v>43685</v>
      </c>
      <c r="AG60" s="28">
        <f t="shared" si="1"/>
        <v>0.98418455854191544</v>
      </c>
      <c r="AI60" s="26">
        <v>27.05</v>
      </c>
      <c r="AL60" s="26">
        <f t="shared" si="4"/>
        <v>1181.6792499999999</v>
      </c>
    </row>
    <row r="61" spans="1:38">
      <c r="A61" s="1" t="s">
        <v>94</v>
      </c>
      <c r="B61" s="25">
        <v>43026</v>
      </c>
      <c r="C61" s="25">
        <v>43009</v>
      </c>
      <c r="D61" s="25">
        <v>43100</v>
      </c>
      <c r="E61" s="1" t="s">
        <v>67</v>
      </c>
      <c r="F61" s="1" t="s">
        <v>95</v>
      </c>
      <c r="H61" s="1" t="s">
        <v>96</v>
      </c>
      <c r="L61" s="1" t="s">
        <v>99</v>
      </c>
      <c r="Q61" s="1">
        <v>43786</v>
      </c>
      <c r="T61" s="1">
        <v>29</v>
      </c>
      <c r="U61" s="28">
        <f t="shared" si="3"/>
        <v>6.7261973791024002E-4</v>
      </c>
      <c r="AB61" s="31">
        <v>43786</v>
      </c>
      <c r="AF61" s="31">
        <v>43115</v>
      </c>
      <c r="AG61" s="28">
        <f t="shared" si="1"/>
        <v>0.98467546704426068</v>
      </c>
      <c r="AI61" s="26">
        <v>27.05</v>
      </c>
      <c r="AL61" s="26">
        <f t="shared" si="4"/>
        <v>1166.2607499999999</v>
      </c>
    </row>
    <row r="62" spans="1:38">
      <c r="A62" s="1" t="s">
        <v>94</v>
      </c>
      <c r="B62" s="25">
        <v>43027</v>
      </c>
      <c r="C62" s="25">
        <v>43009</v>
      </c>
      <c r="D62" s="25">
        <v>43100</v>
      </c>
      <c r="E62" s="1" t="s">
        <v>67</v>
      </c>
      <c r="F62" s="1" t="s">
        <v>95</v>
      </c>
      <c r="H62" s="1" t="s">
        <v>96</v>
      </c>
      <c r="L62" s="1" t="s">
        <v>99</v>
      </c>
      <c r="Q62" s="1">
        <v>26424</v>
      </c>
      <c r="T62" s="1">
        <v>21</v>
      </c>
      <c r="U62" s="28">
        <f t="shared" si="3"/>
        <v>8.0735073622698094E-4</v>
      </c>
      <c r="AB62" s="31">
        <v>26424</v>
      </c>
      <c r="AF62" s="31">
        <v>26011</v>
      </c>
      <c r="AG62" s="28">
        <f t="shared" si="1"/>
        <v>0.98437026945201334</v>
      </c>
      <c r="AI62" s="26">
        <v>27.05</v>
      </c>
      <c r="AL62" s="26">
        <f t="shared" si="4"/>
        <v>703.59755000000007</v>
      </c>
    </row>
    <row r="63" spans="1:38">
      <c r="A63" s="1" t="s">
        <v>94</v>
      </c>
      <c r="B63" s="25">
        <v>43028</v>
      </c>
      <c r="C63" s="25">
        <v>43009</v>
      </c>
      <c r="D63" s="25">
        <v>43100</v>
      </c>
      <c r="E63" s="1" t="s">
        <v>67</v>
      </c>
      <c r="F63" s="1" t="s">
        <v>95</v>
      </c>
      <c r="H63" s="1" t="s">
        <v>96</v>
      </c>
      <c r="L63" s="1" t="s">
        <v>99</v>
      </c>
      <c r="Q63" s="1">
        <v>22273</v>
      </c>
      <c r="T63" s="1">
        <v>16</v>
      </c>
      <c r="U63" s="28">
        <f t="shared" si="3"/>
        <v>7.3256719014697124E-4</v>
      </c>
      <c r="AB63" s="31">
        <v>22273</v>
      </c>
      <c r="AF63" s="31">
        <v>21841</v>
      </c>
      <c r="AG63" s="28">
        <f t="shared" si="1"/>
        <v>0.98060431913078616</v>
      </c>
      <c r="AI63" s="26">
        <v>27.05</v>
      </c>
      <c r="AL63" s="26">
        <f t="shared" si="4"/>
        <v>590.79905000000008</v>
      </c>
    </row>
    <row r="64" spans="1:38">
      <c r="A64" s="1" t="s">
        <v>94</v>
      </c>
      <c r="B64" s="25">
        <v>43029</v>
      </c>
      <c r="C64" s="25">
        <v>43009</v>
      </c>
      <c r="D64" s="25">
        <v>43100</v>
      </c>
      <c r="E64" s="1" t="s">
        <v>67</v>
      </c>
      <c r="F64" s="1" t="s">
        <v>95</v>
      </c>
      <c r="H64" s="1" t="s">
        <v>96</v>
      </c>
      <c r="L64" s="1" t="s">
        <v>99</v>
      </c>
      <c r="Q64" s="1">
        <v>24910</v>
      </c>
      <c r="T64" s="1">
        <v>20</v>
      </c>
      <c r="U64" s="28">
        <f t="shared" si="3"/>
        <v>8.1726054266100033E-4</v>
      </c>
      <c r="AB64" s="31">
        <v>24910</v>
      </c>
      <c r="AF64" s="31">
        <v>24472</v>
      </c>
      <c r="AG64" s="28">
        <f t="shared" si="1"/>
        <v>0.98241670012043358</v>
      </c>
      <c r="AI64" s="26">
        <v>27.05</v>
      </c>
      <c r="AL64" s="26">
        <f t="shared" si="4"/>
        <v>661.96759999999995</v>
      </c>
    </row>
    <row r="65" spans="1:38">
      <c r="A65" s="1" t="s">
        <v>94</v>
      </c>
      <c r="B65" s="25">
        <v>43030</v>
      </c>
      <c r="C65" s="25">
        <v>43009</v>
      </c>
      <c r="D65" s="25">
        <v>43100</v>
      </c>
      <c r="E65" s="1" t="s">
        <v>67</v>
      </c>
      <c r="F65" s="1" t="s">
        <v>95</v>
      </c>
      <c r="H65" s="1" t="s">
        <v>96</v>
      </c>
      <c r="L65" s="1" t="s">
        <v>99</v>
      </c>
      <c r="Q65" s="1">
        <v>11215</v>
      </c>
      <c r="T65" s="1">
        <v>14</v>
      </c>
      <c r="U65" s="28">
        <f t="shared" si="3"/>
        <v>1.2685755708590069E-3</v>
      </c>
      <c r="AB65" s="31">
        <v>11215</v>
      </c>
      <c r="AF65" s="31">
        <v>11036</v>
      </c>
      <c r="AG65" s="28">
        <f t="shared" si="1"/>
        <v>0.98403923316986175</v>
      </c>
      <c r="AI65" s="26">
        <v>27.05</v>
      </c>
      <c r="AL65" s="26">
        <f t="shared" si="4"/>
        <v>298.52379999999999</v>
      </c>
    </row>
    <row r="66" spans="1:38">
      <c r="A66" s="1" t="s">
        <v>94</v>
      </c>
      <c r="B66" s="25">
        <v>43024</v>
      </c>
      <c r="C66" s="25">
        <v>43009</v>
      </c>
      <c r="D66" s="25">
        <v>43100</v>
      </c>
      <c r="E66" s="1" t="s">
        <v>67</v>
      </c>
      <c r="F66" s="1" t="s">
        <v>95</v>
      </c>
      <c r="H66" s="1" t="s">
        <v>96</v>
      </c>
      <c r="L66" s="1" t="s">
        <v>100</v>
      </c>
      <c r="Q66" s="1">
        <v>25102</v>
      </c>
      <c r="T66" s="1">
        <v>22</v>
      </c>
      <c r="U66" s="28">
        <f t="shared" si="3"/>
        <v>8.9634941329856579E-4</v>
      </c>
      <c r="AB66" s="31">
        <v>25102</v>
      </c>
      <c r="AF66" s="31">
        <v>24544</v>
      </c>
      <c r="AG66" s="28">
        <f t="shared" si="1"/>
        <v>0.97777069556210661</v>
      </c>
      <c r="AI66" s="26">
        <v>27.05</v>
      </c>
      <c r="AL66" s="26">
        <f t="shared" si="4"/>
        <v>663.91520000000003</v>
      </c>
    </row>
    <row r="67" spans="1:38">
      <c r="A67" s="1" t="s">
        <v>94</v>
      </c>
      <c r="B67" s="25">
        <v>43025</v>
      </c>
      <c r="C67" s="25">
        <v>43009</v>
      </c>
      <c r="D67" s="25">
        <v>43100</v>
      </c>
      <c r="E67" s="1" t="s">
        <v>67</v>
      </c>
      <c r="F67" s="1" t="s">
        <v>95</v>
      </c>
      <c r="H67" s="1" t="s">
        <v>96</v>
      </c>
      <c r="L67" s="1" t="s">
        <v>100</v>
      </c>
      <c r="Q67" s="1">
        <v>30632</v>
      </c>
      <c r="T67" s="1">
        <v>15</v>
      </c>
      <c r="U67" s="28">
        <f t="shared" si="3"/>
        <v>4.9799143454732579E-4</v>
      </c>
      <c r="AB67" s="31">
        <v>30632</v>
      </c>
      <c r="AF67" s="31">
        <v>30121</v>
      </c>
      <c r="AG67" s="28">
        <f t="shared" ref="AG67:AG72" si="5">AF67/Q67</f>
        <v>0.98331809872029252</v>
      </c>
      <c r="AI67" s="26">
        <v>27.05</v>
      </c>
      <c r="AL67" s="26">
        <f t="shared" si="4"/>
        <v>814.77305000000001</v>
      </c>
    </row>
    <row r="68" spans="1:38">
      <c r="A68" s="1" t="s">
        <v>94</v>
      </c>
      <c r="B68" s="25">
        <v>43026</v>
      </c>
      <c r="C68" s="25">
        <v>43009</v>
      </c>
      <c r="D68" s="25">
        <v>43100</v>
      </c>
      <c r="E68" s="1" t="s">
        <v>67</v>
      </c>
      <c r="F68" s="1" t="s">
        <v>95</v>
      </c>
      <c r="H68" s="1" t="s">
        <v>96</v>
      </c>
      <c r="L68" s="1" t="s">
        <v>100</v>
      </c>
      <c r="Q68" s="1">
        <v>27754</v>
      </c>
      <c r="T68" s="1">
        <v>14</v>
      </c>
      <c r="U68" s="28">
        <f t="shared" si="3"/>
        <v>5.119765953556409E-4</v>
      </c>
      <c r="AB68" s="31">
        <v>27754</v>
      </c>
      <c r="AF68" s="31">
        <v>27345</v>
      </c>
      <c r="AG68" s="28">
        <f t="shared" si="5"/>
        <v>0.985263385457952</v>
      </c>
      <c r="AI68" s="26">
        <v>27.05</v>
      </c>
      <c r="AL68" s="26">
        <f t="shared" si="4"/>
        <v>739.68224999999995</v>
      </c>
    </row>
    <row r="69" spans="1:38">
      <c r="A69" s="1" t="s">
        <v>94</v>
      </c>
      <c r="B69" s="25">
        <v>43027</v>
      </c>
      <c r="C69" s="25">
        <v>43009</v>
      </c>
      <c r="D69" s="25">
        <v>43100</v>
      </c>
      <c r="E69" s="1" t="s">
        <v>67</v>
      </c>
      <c r="F69" s="1" t="s">
        <v>95</v>
      </c>
      <c r="H69" s="1" t="s">
        <v>96</v>
      </c>
      <c r="L69" s="1" t="s">
        <v>100</v>
      </c>
      <c r="Q69" s="1">
        <v>16997</v>
      </c>
      <c r="T69" s="1">
        <v>10</v>
      </c>
      <c r="U69" s="28">
        <f t="shared" si="3"/>
        <v>5.9905349547714607E-4</v>
      </c>
      <c r="AB69" s="31">
        <v>16997</v>
      </c>
      <c r="AF69" s="31">
        <v>16693</v>
      </c>
      <c r="AG69" s="28">
        <f t="shared" si="5"/>
        <v>0.9821144907924928</v>
      </c>
      <c r="AI69" s="26">
        <v>27.05</v>
      </c>
      <c r="AL69" s="26">
        <f t="shared" si="4"/>
        <v>451.54565000000002</v>
      </c>
    </row>
    <row r="70" spans="1:38">
      <c r="A70" s="1" t="s">
        <v>94</v>
      </c>
      <c r="B70" s="25">
        <v>43028</v>
      </c>
      <c r="C70" s="25">
        <v>43009</v>
      </c>
      <c r="D70" s="25">
        <v>43100</v>
      </c>
      <c r="E70" s="1" t="s">
        <v>67</v>
      </c>
      <c r="F70" s="1" t="s">
        <v>95</v>
      </c>
      <c r="H70" s="1" t="s">
        <v>96</v>
      </c>
      <c r="L70" s="1" t="s">
        <v>100</v>
      </c>
      <c r="Q70" s="1">
        <v>14683</v>
      </c>
      <c r="T70" s="1">
        <v>10</v>
      </c>
      <c r="U70" s="28">
        <f t="shared" si="3"/>
        <v>6.9314479794829135E-4</v>
      </c>
      <c r="AB70" s="31">
        <v>14683</v>
      </c>
      <c r="AF70" s="31">
        <v>14427</v>
      </c>
      <c r="AG70" s="28">
        <f t="shared" si="5"/>
        <v>0.98256487093918132</v>
      </c>
      <c r="AI70" s="26">
        <v>27.05</v>
      </c>
      <c r="AL70" s="26">
        <f t="shared" si="4"/>
        <v>390.25035000000003</v>
      </c>
    </row>
    <row r="71" spans="1:38">
      <c r="A71" s="1" t="s">
        <v>94</v>
      </c>
      <c r="B71" s="25">
        <v>43029</v>
      </c>
      <c r="C71" s="25">
        <v>43009</v>
      </c>
      <c r="D71" s="25">
        <v>43100</v>
      </c>
      <c r="E71" s="1" t="s">
        <v>67</v>
      </c>
      <c r="F71" s="1" t="s">
        <v>95</v>
      </c>
      <c r="H71" s="1" t="s">
        <v>96</v>
      </c>
      <c r="L71" s="1" t="s">
        <v>100</v>
      </c>
      <c r="Q71" s="1">
        <v>21599</v>
      </c>
      <c r="T71" s="1">
        <v>20</v>
      </c>
      <c r="U71" s="28">
        <f t="shared" si="3"/>
        <v>9.4433164927522546E-4</v>
      </c>
      <c r="AB71" s="31">
        <v>21599</v>
      </c>
      <c r="AF71" s="31">
        <v>21179</v>
      </c>
      <c r="AG71" s="28">
        <f t="shared" si="5"/>
        <v>0.98055465530811614</v>
      </c>
      <c r="AI71" s="26">
        <v>27.05</v>
      </c>
      <c r="AL71" s="26">
        <f t="shared" si="4"/>
        <v>572.89195000000007</v>
      </c>
    </row>
    <row r="72" spans="1:38">
      <c r="A72" s="1" t="s">
        <v>94</v>
      </c>
      <c r="B72" s="25">
        <v>43030</v>
      </c>
      <c r="C72" s="25">
        <v>43009</v>
      </c>
      <c r="D72" s="25">
        <v>43100</v>
      </c>
      <c r="E72" s="1" t="s">
        <v>67</v>
      </c>
      <c r="F72" s="1" t="s">
        <v>95</v>
      </c>
      <c r="H72" s="1" t="s">
        <v>96</v>
      </c>
      <c r="L72" s="1" t="s">
        <v>100</v>
      </c>
      <c r="Q72" s="1">
        <v>10406</v>
      </c>
      <c r="T72" s="1">
        <v>6</v>
      </c>
      <c r="U72" s="28">
        <f t="shared" si="3"/>
        <v>5.8496636443404503E-4</v>
      </c>
      <c r="AB72" s="31">
        <v>10406</v>
      </c>
      <c r="AF72" s="31">
        <v>10257</v>
      </c>
      <c r="AG72" s="28">
        <f t="shared" si="5"/>
        <v>0.98568133768979438</v>
      </c>
      <c r="AI72" s="26">
        <v>27.05</v>
      </c>
      <c r="AL72" s="26">
        <f t="shared" si="4"/>
        <v>277.45185000000004</v>
      </c>
    </row>
    <row r="73" spans="1:38">
      <c r="A73" s="1" t="s">
        <v>94</v>
      </c>
      <c r="B73" s="25">
        <v>43024</v>
      </c>
      <c r="C73" s="25">
        <v>43009</v>
      </c>
      <c r="D73" s="25">
        <v>43100</v>
      </c>
      <c r="E73" s="1" t="s">
        <v>67</v>
      </c>
      <c r="F73" s="1" t="s">
        <v>95</v>
      </c>
      <c r="H73" s="1" t="s">
        <v>97</v>
      </c>
      <c r="L73" s="1" t="s">
        <v>101</v>
      </c>
      <c r="T73" s="1">
        <v>12</v>
      </c>
      <c r="U73" s="28">
        <f t="shared" si="3"/>
        <v>1.0915044569765327E-3</v>
      </c>
      <c r="AF73" s="31">
        <v>10994</v>
      </c>
      <c r="AI73" s="26">
        <v>6.17</v>
      </c>
      <c r="AL73" s="26">
        <f>AI73*AF73/1000</f>
        <v>67.832979999999992</v>
      </c>
    </row>
    <row r="74" spans="1:38">
      <c r="A74" s="1" t="s">
        <v>94</v>
      </c>
      <c r="B74" s="25">
        <v>43025</v>
      </c>
      <c r="C74" s="25">
        <v>43009</v>
      </c>
      <c r="D74" s="25">
        <v>43100</v>
      </c>
      <c r="E74" s="1" t="s">
        <v>67</v>
      </c>
      <c r="F74" s="1" t="s">
        <v>95</v>
      </c>
      <c r="H74" s="1" t="s">
        <v>97</v>
      </c>
      <c r="L74" s="1" t="s">
        <v>101</v>
      </c>
      <c r="T74" s="1">
        <v>12</v>
      </c>
      <c r="U74" s="28">
        <f t="shared" si="3"/>
        <v>1.1306887779138793E-3</v>
      </c>
      <c r="AF74" s="31">
        <v>10613</v>
      </c>
      <c r="AI74" s="26">
        <v>6.17</v>
      </c>
      <c r="AL74" s="26">
        <f t="shared" si="4"/>
        <v>65.482209999999995</v>
      </c>
    </row>
    <row r="75" spans="1:38">
      <c r="A75" s="1" t="s">
        <v>94</v>
      </c>
      <c r="B75" s="25">
        <v>43026</v>
      </c>
      <c r="C75" s="25">
        <v>43009</v>
      </c>
      <c r="D75" s="25">
        <v>43100</v>
      </c>
      <c r="E75" s="1" t="s">
        <v>67</v>
      </c>
      <c r="F75" s="1" t="s">
        <v>95</v>
      </c>
      <c r="H75" s="1" t="s">
        <v>97</v>
      </c>
      <c r="L75" s="1" t="s">
        <v>101</v>
      </c>
      <c r="T75" s="1">
        <v>0</v>
      </c>
      <c r="U75" s="28">
        <f>T75/AF75</f>
        <v>0</v>
      </c>
      <c r="AF75" s="31">
        <v>3722</v>
      </c>
      <c r="AI75" s="26">
        <v>6.17</v>
      </c>
      <c r="AL75" s="26">
        <f t="shared" si="4"/>
        <v>22.964739999999999</v>
      </c>
    </row>
    <row r="76" spans="1:38">
      <c r="A76" s="1" t="s">
        <v>94</v>
      </c>
      <c r="B76" s="25">
        <v>43027</v>
      </c>
      <c r="C76" s="25">
        <v>43009</v>
      </c>
      <c r="D76" s="25">
        <v>43100</v>
      </c>
      <c r="E76" s="1" t="s">
        <v>67</v>
      </c>
      <c r="F76" s="1" t="s">
        <v>95</v>
      </c>
      <c r="H76" s="1" t="s">
        <v>97</v>
      </c>
      <c r="L76" s="1" t="s">
        <v>101</v>
      </c>
      <c r="T76" s="1">
        <v>12</v>
      </c>
      <c r="U76" s="28">
        <f t="shared" si="3"/>
        <v>2.223869532987398E-3</v>
      </c>
      <c r="AF76" s="31">
        <v>5396</v>
      </c>
      <c r="AI76" s="26">
        <v>6.17</v>
      </c>
      <c r="AL76" s="26">
        <f t="shared" si="4"/>
        <v>33.293320000000001</v>
      </c>
    </row>
    <row r="77" spans="1:38">
      <c r="A77" s="1" t="s">
        <v>94</v>
      </c>
      <c r="B77" s="25">
        <v>43028</v>
      </c>
      <c r="C77" s="25">
        <v>43009</v>
      </c>
      <c r="D77" s="25">
        <v>43100</v>
      </c>
      <c r="E77" s="1" t="s">
        <v>67</v>
      </c>
      <c r="F77" s="1" t="s">
        <v>95</v>
      </c>
      <c r="H77" s="1" t="s">
        <v>97</v>
      </c>
      <c r="L77" s="1" t="s">
        <v>101</v>
      </c>
      <c r="T77" s="1">
        <v>7</v>
      </c>
      <c r="U77" s="28">
        <f t="shared" si="3"/>
        <v>1.6279069767441861E-3</v>
      </c>
      <c r="AF77" s="31">
        <v>4300</v>
      </c>
      <c r="AI77" s="26">
        <v>6.17</v>
      </c>
      <c r="AL77" s="26">
        <f t="shared" si="4"/>
        <v>26.530999999999999</v>
      </c>
    </row>
    <row r="78" spans="1:38">
      <c r="A78" s="1" t="s">
        <v>94</v>
      </c>
      <c r="B78" s="25">
        <v>43029</v>
      </c>
      <c r="C78" s="25">
        <v>43009</v>
      </c>
      <c r="D78" s="25">
        <v>43100</v>
      </c>
      <c r="E78" s="1" t="s">
        <v>67</v>
      </c>
      <c r="F78" s="1" t="s">
        <v>95</v>
      </c>
      <c r="H78" s="1" t="s">
        <v>97</v>
      </c>
      <c r="L78" s="1" t="s">
        <v>101</v>
      </c>
      <c r="T78" s="1">
        <v>2</v>
      </c>
      <c r="U78" s="28">
        <f t="shared" si="3"/>
        <v>4.9529470034670627E-4</v>
      </c>
      <c r="AF78" s="31">
        <v>4038</v>
      </c>
      <c r="AI78" s="26">
        <v>6.17</v>
      </c>
      <c r="AL78" s="26">
        <f t="shared" si="4"/>
        <v>24.914459999999998</v>
      </c>
    </row>
    <row r="79" spans="1:38">
      <c r="A79" s="1" t="s">
        <v>94</v>
      </c>
      <c r="B79" s="25">
        <v>43030</v>
      </c>
      <c r="C79" s="25">
        <v>43009</v>
      </c>
      <c r="D79" s="25">
        <v>43100</v>
      </c>
      <c r="E79" s="1" t="s">
        <v>67</v>
      </c>
      <c r="F79" s="1" t="s">
        <v>95</v>
      </c>
      <c r="H79" s="1" t="s">
        <v>97</v>
      </c>
      <c r="L79" s="1" t="s">
        <v>101</v>
      </c>
      <c r="T79" s="1">
        <v>1</v>
      </c>
      <c r="U79" s="28">
        <f t="shared" si="3"/>
        <v>2.1168501270110075E-4</v>
      </c>
      <c r="AF79" s="31">
        <v>4724</v>
      </c>
      <c r="AI79" s="26">
        <v>6.17</v>
      </c>
      <c r="AL79" s="26">
        <f t="shared" si="4"/>
        <v>29.147079999999999</v>
      </c>
    </row>
    <row r="80" spans="1:38">
      <c r="A80" s="1" t="s">
        <v>94</v>
      </c>
      <c r="B80" s="25">
        <v>43024</v>
      </c>
      <c r="C80" s="25">
        <v>43009</v>
      </c>
      <c r="D80" s="25">
        <v>43100</v>
      </c>
      <c r="E80" s="1" t="s">
        <v>67</v>
      </c>
      <c r="F80" s="1" t="s">
        <v>95</v>
      </c>
      <c r="H80" s="1" t="s">
        <v>98</v>
      </c>
      <c r="L80" s="1" t="s">
        <v>102</v>
      </c>
      <c r="T80" s="1">
        <v>11</v>
      </c>
      <c r="U80" s="28">
        <f t="shared" si="3"/>
        <v>1.4302431413340268E-3</v>
      </c>
      <c r="AF80" s="31">
        <v>7691</v>
      </c>
      <c r="AI80" s="26">
        <v>6.17</v>
      </c>
      <c r="AL80" s="26">
        <f t="shared" si="4"/>
        <v>47.453470000000003</v>
      </c>
    </row>
    <row r="81" spans="1:38">
      <c r="A81" s="1" t="s">
        <v>94</v>
      </c>
      <c r="B81" s="25">
        <v>43025</v>
      </c>
      <c r="C81" s="25">
        <v>43009</v>
      </c>
      <c r="D81" s="25">
        <v>43100</v>
      </c>
      <c r="E81" s="1" t="s">
        <v>67</v>
      </c>
      <c r="F81" s="1" t="s">
        <v>95</v>
      </c>
      <c r="H81" s="1" t="s">
        <v>98</v>
      </c>
      <c r="L81" s="1" t="s">
        <v>102</v>
      </c>
      <c r="T81" s="1">
        <v>9</v>
      </c>
      <c r="U81" s="28">
        <f t="shared" si="3"/>
        <v>1.0517704803085194E-3</v>
      </c>
      <c r="AF81" s="31">
        <v>8557</v>
      </c>
      <c r="AI81" s="26">
        <v>6.17</v>
      </c>
      <c r="AL81" s="26">
        <f t="shared" si="4"/>
        <v>52.796690000000005</v>
      </c>
    </row>
    <row r="82" spans="1:38">
      <c r="A82" s="1" t="s">
        <v>94</v>
      </c>
      <c r="B82" s="25">
        <v>43026</v>
      </c>
      <c r="C82" s="25">
        <v>43009</v>
      </c>
      <c r="D82" s="25">
        <v>43100</v>
      </c>
      <c r="E82" s="1" t="s">
        <v>67</v>
      </c>
      <c r="F82" s="1" t="s">
        <v>95</v>
      </c>
      <c r="H82" s="1" t="s">
        <v>98</v>
      </c>
      <c r="L82" s="1" t="s">
        <v>102</v>
      </c>
      <c r="T82" s="1">
        <v>4</v>
      </c>
      <c r="U82" s="28">
        <f t="shared" si="3"/>
        <v>1.4265335235378032E-3</v>
      </c>
      <c r="AF82" s="31">
        <v>2804</v>
      </c>
      <c r="AI82" s="26">
        <v>6.17</v>
      </c>
      <c r="AL82" s="26">
        <f t="shared" si="4"/>
        <v>17.30068</v>
      </c>
    </row>
    <row r="83" spans="1:38">
      <c r="A83" s="1" t="s">
        <v>94</v>
      </c>
      <c r="B83" s="25">
        <v>43027</v>
      </c>
      <c r="C83" s="25">
        <v>43009</v>
      </c>
      <c r="D83" s="25">
        <v>43100</v>
      </c>
      <c r="E83" s="1" t="s">
        <v>67</v>
      </c>
      <c r="F83" s="1" t="s">
        <v>95</v>
      </c>
      <c r="H83" s="1" t="s">
        <v>98</v>
      </c>
      <c r="L83" s="1" t="s">
        <v>102</v>
      </c>
      <c r="T83" s="1">
        <v>2</v>
      </c>
      <c r="U83" s="28">
        <f t="shared" si="3"/>
        <v>5.9470710674992561E-4</v>
      </c>
      <c r="AF83" s="31">
        <v>3363</v>
      </c>
      <c r="AI83" s="26">
        <v>6.17</v>
      </c>
      <c r="AL83" s="26">
        <f t="shared" si="4"/>
        <v>20.74971</v>
      </c>
    </row>
    <row r="84" spans="1:38">
      <c r="A84" s="1" t="s">
        <v>94</v>
      </c>
      <c r="B84" s="25">
        <v>43028</v>
      </c>
      <c r="C84" s="25">
        <v>43009</v>
      </c>
      <c r="D84" s="25">
        <v>43100</v>
      </c>
      <c r="E84" s="1" t="s">
        <v>67</v>
      </c>
      <c r="F84" s="1" t="s">
        <v>95</v>
      </c>
      <c r="H84" s="1" t="s">
        <v>98</v>
      </c>
      <c r="L84" s="1" t="s">
        <v>102</v>
      </c>
      <c r="T84" s="1">
        <v>1</v>
      </c>
      <c r="U84" s="28">
        <f t="shared" si="3"/>
        <v>3.0788177339901478E-4</v>
      </c>
      <c r="AF84" s="31">
        <v>3248</v>
      </c>
      <c r="AI84" s="26">
        <v>6.17</v>
      </c>
      <c r="AL84" s="26">
        <f t="shared" si="4"/>
        <v>20.04016</v>
      </c>
    </row>
    <row r="85" spans="1:38">
      <c r="A85" s="1" t="s">
        <v>94</v>
      </c>
      <c r="B85" s="25">
        <v>43029</v>
      </c>
      <c r="C85" s="25">
        <v>43009</v>
      </c>
      <c r="D85" s="25">
        <v>43100</v>
      </c>
      <c r="E85" s="1" t="s">
        <v>67</v>
      </c>
      <c r="F85" s="1" t="s">
        <v>95</v>
      </c>
      <c r="H85" s="1" t="s">
        <v>98</v>
      </c>
      <c r="L85" s="1" t="s">
        <v>102</v>
      </c>
      <c r="T85" s="1">
        <v>2</v>
      </c>
      <c r="U85" s="28">
        <f t="shared" si="3"/>
        <v>6.4892926670992858E-4</v>
      </c>
      <c r="AF85" s="31">
        <v>3082</v>
      </c>
      <c r="AI85" s="26">
        <v>6.17</v>
      </c>
      <c r="AL85" s="26">
        <f t="shared" si="4"/>
        <v>19.015939999999997</v>
      </c>
    </row>
    <row r="86" spans="1:38">
      <c r="A86" s="1" t="s">
        <v>94</v>
      </c>
      <c r="B86" s="25">
        <v>43030</v>
      </c>
      <c r="C86" s="25">
        <v>43009</v>
      </c>
      <c r="D86" s="25">
        <v>43100</v>
      </c>
      <c r="E86" s="1" t="s">
        <v>67</v>
      </c>
      <c r="F86" s="1" t="s">
        <v>95</v>
      </c>
      <c r="H86" s="1" t="s">
        <v>98</v>
      </c>
      <c r="L86" s="1" t="s">
        <v>102</v>
      </c>
      <c r="T86" s="1">
        <v>2</v>
      </c>
      <c r="U86" s="28">
        <f t="shared" si="3"/>
        <v>5.9880239520958083E-4</v>
      </c>
      <c r="AF86" s="31">
        <v>3340</v>
      </c>
      <c r="AI86" s="26">
        <v>6.17</v>
      </c>
      <c r="AL86" s="26">
        <f t="shared" si="4"/>
        <v>20.607800000000001</v>
      </c>
    </row>
    <row r="87" spans="1:38" s="37" customFormat="1">
      <c r="A87" s="37" t="s">
        <v>94</v>
      </c>
      <c r="B87" s="38">
        <v>43031</v>
      </c>
      <c r="C87" s="38">
        <v>43009</v>
      </c>
      <c r="D87" s="38">
        <v>43100</v>
      </c>
      <c r="E87" s="37" t="s">
        <v>67</v>
      </c>
      <c r="F87" s="37" t="s">
        <v>95</v>
      </c>
      <c r="H87" s="37" t="s">
        <v>97</v>
      </c>
      <c r="L87" s="37" t="s">
        <v>101</v>
      </c>
      <c r="T87" s="37">
        <v>4</v>
      </c>
      <c r="U87" s="40">
        <f t="shared" si="3"/>
        <v>8.1135902636916835E-4</v>
      </c>
      <c r="AB87" s="39"/>
      <c r="AF87" s="39">
        <v>4930</v>
      </c>
      <c r="AG87" s="40"/>
      <c r="AI87" s="41">
        <v>6.17</v>
      </c>
      <c r="AL87" s="41">
        <v>30.418099999999999</v>
      </c>
    </row>
    <row r="88" spans="1:38">
      <c r="A88" s="1" t="s">
        <v>94</v>
      </c>
      <c r="B88" s="25">
        <v>43032</v>
      </c>
      <c r="C88" s="25">
        <v>43009</v>
      </c>
      <c r="D88" s="25">
        <v>43100</v>
      </c>
      <c r="E88" s="1" t="s">
        <v>67</v>
      </c>
      <c r="F88" s="1" t="s">
        <v>95</v>
      </c>
      <c r="H88" s="1" t="s">
        <v>97</v>
      </c>
      <c r="L88" s="1" t="s">
        <v>101</v>
      </c>
      <c r="T88" s="1">
        <v>3</v>
      </c>
      <c r="U88" s="28">
        <f t="shared" si="3"/>
        <v>4.1276829939460648E-4</v>
      </c>
      <c r="AF88" s="31">
        <v>7268</v>
      </c>
      <c r="AI88" s="26">
        <v>6.17</v>
      </c>
      <c r="AL88" s="26">
        <v>44.843559999999997</v>
      </c>
    </row>
    <row r="89" spans="1:38">
      <c r="A89" s="1" t="s">
        <v>94</v>
      </c>
      <c r="B89" s="25">
        <v>43033</v>
      </c>
      <c r="C89" s="25">
        <v>43009</v>
      </c>
      <c r="D89" s="25">
        <v>43100</v>
      </c>
      <c r="E89" s="1" t="s">
        <v>67</v>
      </c>
      <c r="F89" s="1" t="s">
        <v>95</v>
      </c>
      <c r="H89" s="1" t="s">
        <v>97</v>
      </c>
      <c r="L89" s="1" t="s">
        <v>101</v>
      </c>
      <c r="T89" s="1">
        <v>8</v>
      </c>
      <c r="U89" s="28">
        <f t="shared" si="3"/>
        <v>6.0966316110349034E-4</v>
      </c>
      <c r="AF89" s="31">
        <v>13122</v>
      </c>
      <c r="AI89" s="26">
        <v>6.17</v>
      </c>
      <c r="AL89" s="26">
        <v>80.962740000000011</v>
      </c>
    </row>
    <row r="90" spans="1:38">
      <c r="A90" s="1" t="s">
        <v>94</v>
      </c>
      <c r="B90" s="25">
        <v>43034</v>
      </c>
      <c r="C90" s="25">
        <v>43009</v>
      </c>
      <c r="D90" s="25">
        <v>43100</v>
      </c>
      <c r="E90" s="1" t="s">
        <v>67</v>
      </c>
      <c r="F90" s="1" t="s">
        <v>95</v>
      </c>
      <c r="H90" s="1" t="s">
        <v>97</v>
      </c>
      <c r="L90" s="1" t="s">
        <v>101</v>
      </c>
      <c r="T90" s="1">
        <v>12</v>
      </c>
      <c r="U90" s="28">
        <f t="shared" si="3"/>
        <v>9.2972805454404582E-4</v>
      </c>
      <c r="AF90" s="31">
        <v>12907</v>
      </c>
      <c r="AI90" s="26">
        <v>6.17</v>
      </c>
      <c r="AL90" s="26">
        <v>79.636189999999999</v>
      </c>
    </row>
    <row r="91" spans="1:38">
      <c r="A91" s="1" t="s">
        <v>94</v>
      </c>
      <c r="B91" s="25">
        <v>43035</v>
      </c>
      <c r="C91" s="25">
        <v>43009</v>
      </c>
      <c r="D91" s="25">
        <v>43100</v>
      </c>
      <c r="E91" s="1" t="s">
        <v>67</v>
      </c>
      <c r="F91" s="1" t="s">
        <v>95</v>
      </c>
      <c r="H91" s="1" t="s">
        <v>97</v>
      </c>
      <c r="L91" s="1" t="s">
        <v>101</v>
      </c>
      <c r="T91" s="1">
        <v>4</v>
      </c>
      <c r="U91" s="28">
        <f t="shared" si="3"/>
        <v>1.021972406745018E-3</v>
      </c>
      <c r="AF91" s="31">
        <v>3914</v>
      </c>
      <c r="AI91" s="26">
        <v>6.17</v>
      </c>
      <c r="AL91" s="26">
        <v>24.149380000000001</v>
      </c>
    </row>
    <row r="92" spans="1:38">
      <c r="A92" s="1" t="s">
        <v>94</v>
      </c>
      <c r="B92" s="25">
        <v>43036</v>
      </c>
      <c r="C92" s="25">
        <v>43009</v>
      </c>
      <c r="D92" s="25">
        <v>43100</v>
      </c>
      <c r="E92" s="1" t="s">
        <v>67</v>
      </c>
      <c r="F92" s="1" t="s">
        <v>95</v>
      </c>
      <c r="H92" s="1" t="s">
        <v>97</v>
      </c>
      <c r="L92" s="1" t="s">
        <v>101</v>
      </c>
      <c r="T92" s="1">
        <v>3</v>
      </c>
      <c r="U92" s="28">
        <f t="shared" si="3"/>
        <v>7.2992700729927003E-4</v>
      </c>
      <c r="AF92" s="31">
        <v>4110</v>
      </c>
      <c r="AI92" s="26">
        <v>6.17</v>
      </c>
      <c r="AL92" s="26">
        <v>25.358700000000002</v>
      </c>
    </row>
    <row r="93" spans="1:38">
      <c r="A93" s="1" t="s">
        <v>94</v>
      </c>
      <c r="B93" s="25">
        <v>43031</v>
      </c>
      <c r="C93" s="25">
        <v>43009</v>
      </c>
      <c r="D93" s="25">
        <v>43100</v>
      </c>
      <c r="E93" s="1" t="s">
        <v>67</v>
      </c>
      <c r="F93" s="1" t="s">
        <v>95</v>
      </c>
      <c r="H93" s="1" t="s">
        <v>98</v>
      </c>
      <c r="L93" s="1" t="s">
        <v>102</v>
      </c>
      <c r="T93" s="1">
        <v>4</v>
      </c>
      <c r="U93" s="28">
        <f t="shared" si="3"/>
        <v>1.1007154650522839E-3</v>
      </c>
      <c r="AF93" s="31">
        <v>3634</v>
      </c>
      <c r="AI93" s="26">
        <v>6.17</v>
      </c>
      <c r="AL93" s="26">
        <v>22.421779999999998</v>
      </c>
    </row>
    <row r="94" spans="1:38">
      <c r="A94" s="1" t="s">
        <v>94</v>
      </c>
      <c r="B94" s="25">
        <v>43032</v>
      </c>
      <c r="C94" s="25">
        <v>43009</v>
      </c>
      <c r="D94" s="25">
        <v>43100</v>
      </c>
      <c r="E94" s="1" t="s">
        <v>67</v>
      </c>
      <c r="F94" s="1" t="s">
        <v>95</v>
      </c>
      <c r="H94" s="1" t="s">
        <v>98</v>
      </c>
      <c r="L94" s="1" t="s">
        <v>102</v>
      </c>
      <c r="T94" s="1">
        <v>6</v>
      </c>
      <c r="U94" s="28">
        <f t="shared" si="3"/>
        <v>1.1862396204033216E-3</v>
      </c>
      <c r="AF94" s="31">
        <v>5058</v>
      </c>
      <c r="AI94" s="26">
        <v>6.17</v>
      </c>
      <c r="AL94" s="26">
        <v>31.20786</v>
      </c>
    </row>
    <row r="95" spans="1:38">
      <c r="A95" s="1" t="s">
        <v>94</v>
      </c>
      <c r="B95" s="25">
        <v>43033</v>
      </c>
      <c r="C95" s="25">
        <v>43009</v>
      </c>
      <c r="D95" s="25">
        <v>43100</v>
      </c>
      <c r="E95" s="1" t="s">
        <v>67</v>
      </c>
      <c r="F95" s="1" t="s">
        <v>95</v>
      </c>
      <c r="H95" s="1" t="s">
        <v>98</v>
      </c>
      <c r="L95" s="1" t="s">
        <v>102</v>
      </c>
      <c r="T95" s="1">
        <v>5</v>
      </c>
      <c r="U95" s="28">
        <f t="shared" si="3"/>
        <v>5.0438817714112776E-4</v>
      </c>
      <c r="AF95" s="31">
        <v>9913</v>
      </c>
      <c r="AI95" s="26">
        <v>6.17</v>
      </c>
      <c r="AL95" s="26">
        <v>61.163209999999999</v>
      </c>
    </row>
    <row r="96" spans="1:38">
      <c r="A96" s="1" t="s">
        <v>94</v>
      </c>
      <c r="B96" s="25">
        <v>43034</v>
      </c>
      <c r="C96" s="25">
        <v>43009</v>
      </c>
      <c r="D96" s="25">
        <v>43100</v>
      </c>
      <c r="E96" s="1" t="s">
        <v>67</v>
      </c>
      <c r="F96" s="1" t="s">
        <v>95</v>
      </c>
      <c r="H96" s="1" t="s">
        <v>98</v>
      </c>
      <c r="L96" s="1" t="s">
        <v>102</v>
      </c>
      <c r="T96" s="1">
        <v>3</v>
      </c>
      <c r="U96" s="28">
        <f t="shared" si="3"/>
        <v>3.453038674033149E-4</v>
      </c>
      <c r="AF96" s="31">
        <v>8688</v>
      </c>
      <c r="AI96" s="26">
        <v>6.17</v>
      </c>
      <c r="AL96" s="26">
        <v>53.604959999999998</v>
      </c>
    </row>
    <row r="97" spans="1:38">
      <c r="A97" s="1" t="s">
        <v>94</v>
      </c>
      <c r="B97" s="25">
        <v>43035</v>
      </c>
      <c r="C97" s="25">
        <v>43009</v>
      </c>
      <c r="D97" s="25">
        <v>43100</v>
      </c>
      <c r="E97" s="1" t="s">
        <v>67</v>
      </c>
      <c r="F97" s="1" t="s">
        <v>95</v>
      </c>
      <c r="H97" s="1" t="s">
        <v>98</v>
      </c>
      <c r="L97" s="1" t="s">
        <v>102</v>
      </c>
      <c r="T97" s="1">
        <v>1</v>
      </c>
      <c r="U97" s="28">
        <f t="shared" si="3"/>
        <v>3.6245016310257339E-4</v>
      </c>
      <c r="AF97" s="31">
        <v>2759</v>
      </c>
      <c r="AI97" s="26">
        <v>6.17</v>
      </c>
      <c r="AL97" s="26">
        <v>17.023029999999999</v>
      </c>
    </row>
    <row r="98" spans="1:38">
      <c r="A98" s="1" t="s">
        <v>94</v>
      </c>
      <c r="B98" s="25">
        <v>43036</v>
      </c>
      <c r="C98" s="25">
        <v>43009</v>
      </c>
      <c r="D98" s="25">
        <v>43100</v>
      </c>
      <c r="E98" s="1" t="s">
        <v>67</v>
      </c>
      <c r="F98" s="1" t="s">
        <v>95</v>
      </c>
      <c r="H98" s="1" t="s">
        <v>98</v>
      </c>
      <c r="L98" s="1" t="s">
        <v>102</v>
      </c>
      <c r="T98" s="1">
        <v>2</v>
      </c>
      <c r="U98" s="28">
        <f t="shared" si="3"/>
        <v>6.6511473229132021E-4</v>
      </c>
      <c r="AF98" s="31">
        <v>3007</v>
      </c>
      <c r="AI98" s="26">
        <v>6.17</v>
      </c>
      <c r="AL98" s="26">
        <v>18.553189999999997</v>
      </c>
    </row>
    <row r="99" spans="1:38">
      <c r="A99" s="1" t="s">
        <v>94</v>
      </c>
      <c r="B99" s="25">
        <v>43031</v>
      </c>
      <c r="C99" s="25">
        <v>43009</v>
      </c>
      <c r="D99" s="25">
        <v>43100</v>
      </c>
      <c r="E99" s="1" t="s">
        <v>67</v>
      </c>
      <c r="F99" s="1" t="s">
        <v>95</v>
      </c>
      <c r="H99" s="1" t="s">
        <v>96</v>
      </c>
      <c r="L99" s="1" t="s">
        <v>99</v>
      </c>
      <c r="Q99" s="1">
        <v>34107</v>
      </c>
      <c r="T99" s="1">
        <v>20</v>
      </c>
      <c r="U99" s="28">
        <f t="shared" ref="U99:U162" si="6">T99/AF99</f>
        <v>5.9548621449413447E-4</v>
      </c>
      <c r="AB99" s="31">
        <v>34107</v>
      </c>
      <c r="AF99" s="31">
        <v>33586</v>
      </c>
      <c r="AG99" s="28">
        <f t="shared" ref="AG99:AG116" si="7">AF99/Q99</f>
        <v>0.98472454334887272</v>
      </c>
      <c r="AI99" s="26">
        <v>27.05</v>
      </c>
      <c r="AL99" s="26">
        <v>908.50130000000001</v>
      </c>
    </row>
    <row r="100" spans="1:38">
      <c r="A100" s="1" t="s">
        <v>94</v>
      </c>
      <c r="B100" s="25">
        <v>43032</v>
      </c>
      <c r="C100" s="25">
        <v>43009</v>
      </c>
      <c r="D100" s="25">
        <v>43100</v>
      </c>
      <c r="E100" s="1" t="s">
        <v>67</v>
      </c>
      <c r="F100" s="1" t="s">
        <v>95</v>
      </c>
      <c r="H100" s="1" t="s">
        <v>96</v>
      </c>
      <c r="L100" s="1" t="s">
        <v>99</v>
      </c>
      <c r="Q100" s="1">
        <v>55993</v>
      </c>
      <c r="T100" s="1">
        <v>34</v>
      </c>
      <c r="U100" s="28">
        <f t="shared" si="6"/>
        <v>6.1863173216885009E-4</v>
      </c>
      <c r="AB100" s="31">
        <v>55993</v>
      </c>
      <c r="AF100" s="31">
        <v>54960</v>
      </c>
      <c r="AG100" s="28">
        <f t="shared" si="7"/>
        <v>0.98155126533673853</v>
      </c>
      <c r="AI100" s="26">
        <v>27.05</v>
      </c>
      <c r="AL100" s="26">
        <v>1486.6679999999999</v>
      </c>
    </row>
    <row r="101" spans="1:38">
      <c r="A101" s="1" t="s">
        <v>94</v>
      </c>
      <c r="B101" s="25">
        <v>43033</v>
      </c>
      <c r="C101" s="25">
        <v>43009</v>
      </c>
      <c r="D101" s="25">
        <v>43100</v>
      </c>
      <c r="E101" s="1" t="s">
        <v>67</v>
      </c>
      <c r="F101" s="1" t="s">
        <v>95</v>
      </c>
      <c r="H101" s="1" t="s">
        <v>96</v>
      </c>
      <c r="L101" s="1" t="s">
        <v>99</v>
      </c>
      <c r="Q101" s="1">
        <v>40756</v>
      </c>
      <c r="T101" s="1">
        <v>27</v>
      </c>
      <c r="U101" s="28">
        <f t="shared" si="6"/>
        <v>6.7355186349348905E-4</v>
      </c>
      <c r="AB101" s="31">
        <v>40756</v>
      </c>
      <c r="AF101" s="31">
        <v>40086</v>
      </c>
      <c r="AG101" s="28">
        <f t="shared" si="7"/>
        <v>0.98356070271861806</v>
      </c>
      <c r="AI101" s="26">
        <v>27.05</v>
      </c>
      <c r="AL101" s="26">
        <v>1084.3262999999999</v>
      </c>
    </row>
    <row r="102" spans="1:38">
      <c r="A102" s="1" t="s">
        <v>94</v>
      </c>
      <c r="B102" s="25">
        <v>43034</v>
      </c>
      <c r="C102" s="25">
        <v>43009</v>
      </c>
      <c r="D102" s="25">
        <v>43100</v>
      </c>
      <c r="E102" s="1" t="s">
        <v>67</v>
      </c>
      <c r="F102" s="1" t="s">
        <v>95</v>
      </c>
      <c r="H102" s="1" t="s">
        <v>96</v>
      </c>
      <c r="L102" s="1" t="s">
        <v>99</v>
      </c>
      <c r="Q102" s="1">
        <v>35659</v>
      </c>
      <c r="T102" s="1">
        <v>40</v>
      </c>
      <c r="U102" s="28">
        <f t="shared" si="6"/>
        <v>1.1467889908256881E-3</v>
      </c>
      <c r="AB102" s="31">
        <v>35659</v>
      </c>
      <c r="AF102" s="31">
        <v>34880</v>
      </c>
      <c r="AG102" s="28">
        <f t="shared" si="7"/>
        <v>0.9781541826747806</v>
      </c>
      <c r="AI102" s="26">
        <v>27.05</v>
      </c>
      <c r="AL102" s="26">
        <v>943.50400000000002</v>
      </c>
    </row>
    <row r="103" spans="1:38">
      <c r="A103" s="1" t="s">
        <v>94</v>
      </c>
      <c r="B103" s="25">
        <v>43035</v>
      </c>
      <c r="C103" s="25">
        <v>43009</v>
      </c>
      <c r="D103" s="25">
        <v>43100</v>
      </c>
      <c r="E103" s="1" t="s">
        <v>67</v>
      </c>
      <c r="F103" s="1" t="s">
        <v>95</v>
      </c>
      <c r="H103" s="1" t="s">
        <v>96</v>
      </c>
      <c r="L103" s="1" t="s">
        <v>99</v>
      </c>
      <c r="Q103" s="1">
        <v>13678</v>
      </c>
      <c r="T103" s="1">
        <v>15</v>
      </c>
      <c r="U103" s="28">
        <f t="shared" si="6"/>
        <v>1.1165698972755694E-3</v>
      </c>
      <c r="AB103" s="31">
        <v>13678</v>
      </c>
      <c r="AF103" s="31">
        <v>13434</v>
      </c>
      <c r="AG103" s="28">
        <f t="shared" si="7"/>
        <v>0.98216113466881128</v>
      </c>
      <c r="AI103" s="26">
        <v>27.05</v>
      </c>
      <c r="AL103" s="26">
        <v>363.3897</v>
      </c>
    </row>
    <row r="104" spans="1:38">
      <c r="A104" s="1" t="s">
        <v>94</v>
      </c>
      <c r="B104" s="25">
        <v>43036</v>
      </c>
      <c r="C104" s="25">
        <v>43009</v>
      </c>
      <c r="D104" s="25">
        <v>43100</v>
      </c>
      <c r="E104" s="1" t="s">
        <v>67</v>
      </c>
      <c r="F104" s="1" t="s">
        <v>95</v>
      </c>
      <c r="H104" s="1" t="s">
        <v>96</v>
      </c>
      <c r="L104" s="1" t="s">
        <v>99</v>
      </c>
      <c r="Q104" s="1">
        <v>15912</v>
      </c>
      <c r="T104" s="1">
        <v>13</v>
      </c>
      <c r="U104" s="28">
        <f t="shared" si="6"/>
        <v>8.2966366711340869E-4</v>
      </c>
      <c r="AB104" s="31">
        <v>15912</v>
      </c>
      <c r="AF104" s="31">
        <v>15669</v>
      </c>
      <c r="AG104" s="28">
        <f t="shared" si="7"/>
        <v>0.98472850678733037</v>
      </c>
      <c r="AI104" s="26">
        <v>27.05</v>
      </c>
      <c r="AL104" s="26">
        <v>423.84645</v>
      </c>
    </row>
    <row r="105" spans="1:38">
      <c r="A105" s="1" t="s">
        <v>94</v>
      </c>
      <c r="B105" s="25">
        <v>43031</v>
      </c>
      <c r="C105" s="25">
        <v>43009</v>
      </c>
      <c r="D105" s="25">
        <v>43100</v>
      </c>
      <c r="E105" s="1" t="s">
        <v>67</v>
      </c>
      <c r="F105" s="1" t="s">
        <v>95</v>
      </c>
      <c r="H105" s="1" t="s">
        <v>96</v>
      </c>
      <c r="L105" s="1" t="s">
        <v>100</v>
      </c>
      <c r="Q105" s="1">
        <v>23181</v>
      </c>
      <c r="T105" s="1">
        <v>18</v>
      </c>
      <c r="U105" s="28">
        <f t="shared" si="6"/>
        <v>7.897507897507897E-4</v>
      </c>
      <c r="AB105" s="31">
        <v>23181</v>
      </c>
      <c r="AF105" s="31">
        <v>22792</v>
      </c>
      <c r="AG105" s="28">
        <f t="shared" si="7"/>
        <v>0.98321901557309865</v>
      </c>
      <c r="AI105" s="26">
        <v>27.05</v>
      </c>
      <c r="AL105" s="26">
        <v>616.52359999999999</v>
      </c>
    </row>
    <row r="106" spans="1:38">
      <c r="A106" s="1" t="s">
        <v>94</v>
      </c>
      <c r="B106" s="25">
        <v>43032</v>
      </c>
      <c r="C106" s="25">
        <v>43009</v>
      </c>
      <c r="D106" s="25">
        <v>43100</v>
      </c>
      <c r="E106" s="1" t="s">
        <v>67</v>
      </c>
      <c r="F106" s="1" t="s">
        <v>95</v>
      </c>
      <c r="H106" s="1" t="s">
        <v>96</v>
      </c>
      <c r="L106" s="1" t="s">
        <v>100</v>
      </c>
      <c r="Q106" s="1">
        <v>43724</v>
      </c>
      <c r="T106" s="1">
        <v>35</v>
      </c>
      <c r="U106" s="28">
        <f t="shared" si="6"/>
        <v>8.1457863011148094E-4</v>
      </c>
      <c r="AB106" s="31">
        <v>43724</v>
      </c>
      <c r="AF106" s="31">
        <v>42967</v>
      </c>
      <c r="AG106" s="28">
        <f t="shared" si="7"/>
        <v>0.98268685390174737</v>
      </c>
      <c r="AI106" s="26">
        <v>27.05</v>
      </c>
      <c r="AL106" s="26">
        <v>1162.2573500000001</v>
      </c>
    </row>
    <row r="107" spans="1:38">
      <c r="A107" s="1" t="s">
        <v>94</v>
      </c>
      <c r="B107" s="25">
        <v>43033</v>
      </c>
      <c r="C107" s="25">
        <v>43009</v>
      </c>
      <c r="D107" s="25">
        <v>43100</v>
      </c>
      <c r="E107" s="1" t="s">
        <v>67</v>
      </c>
      <c r="F107" s="1" t="s">
        <v>95</v>
      </c>
      <c r="H107" s="1" t="s">
        <v>96</v>
      </c>
      <c r="L107" s="1" t="s">
        <v>100</v>
      </c>
      <c r="Q107" s="1">
        <v>27703</v>
      </c>
      <c r="T107" s="1">
        <v>14</v>
      </c>
      <c r="U107" s="28">
        <f t="shared" si="6"/>
        <v>5.1351648754722513E-4</v>
      </c>
      <c r="AB107" s="31">
        <v>27703</v>
      </c>
      <c r="AF107" s="31">
        <v>27263</v>
      </c>
      <c r="AG107" s="28">
        <f t="shared" si="7"/>
        <v>0.98411724361982456</v>
      </c>
      <c r="AI107" s="26">
        <v>27.05</v>
      </c>
      <c r="AL107" s="26">
        <v>737.46415000000002</v>
      </c>
    </row>
    <row r="108" spans="1:38">
      <c r="A108" s="1" t="s">
        <v>94</v>
      </c>
      <c r="B108" s="25">
        <v>43034</v>
      </c>
      <c r="C108" s="25">
        <v>43009</v>
      </c>
      <c r="D108" s="25">
        <v>43100</v>
      </c>
      <c r="E108" s="1" t="s">
        <v>67</v>
      </c>
      <c r="F108" s="1" t="s">
        <v>95</v>
      </c>
      <c r="H108" s="1" t="s">
        <v>96</v>
      </c>
      <c r="L108" s="1" t="s">
        <v>100</v>
      </c>
      <c r="Q108" s="1">
        <v>26295</v>
      </c>
      <c r="T108" s="1">
        <v>19</v>
      </c>
      <c r="U108" s="28">
        <f t="shared" si="6"/>
        <v>7.3803604723430703E-4</v>
      </c>
      <c r="AB108" s="31">
        <v>26295</v>
      </c>
      <c r="AF108" s="31">
        <v>25744</v>
      </c>
      <c r="AG108" s="28">
        <f t="shared" si="7"/>
        <v>0.97904544590226283</v>
      </c>
      <c r="AI108" s="26">
        <v>27.05</v>
      </c>
      <c r="AL108" s="26">
        <v>696.37520000000006</v>
      </c>
    </row>
    <row r="109" spans="1:38">
      <c r="A109" s="1" t="s">
        <v>94</v>
      </c>
      <c r="B109" s="25">
        <v>43035</v>
      </c>
      <c r="C109" s="25">
        <v>43009</v>
      </c>
      <c r="D109" s="25">
        <v>43100</v>
      </c>
      <c r="E109" s="1" t="s">
        <v>67</v>
      </c>
      <c r="F109" s="1" t="s">
        <v>95</v>
      </c>
      <c r="H109" s="1" t="s">
        <v>96</v>
      </c>
      <c r="L109" s="1" t="s">
        <v>100</v>
      </c>
      <c r="Q109" s="1">
        <v>9781</v>
      </c>
      <c r="T109" s="1">
        <v>13</v>
      </c>
      <c r="U109" s="28">
        <f t="shared" si="6"/>
        <v>1.3562858633281169E-3</v>
      </c>
      <c r="AB109" s="31">
        <v>9781</v>
      </c>
      <c r="AF109" s="31">
        <v>9585</v>
      </c>
      <c r="AG109" s="28">
        <f t="shared" si="7"/>
        <v>0.97996114916675181</v>
      </c>
      <c r="AI109" s="26">
        <v>27.05</v>
      </c>
      <c r="AL109" s="26">
        <v>259.27424999999999</v>
      </c>
    </row>
    <row r="110" spans="1:38">
      <c r="A110" s="1" t="s">
        <v>94</v>
      </c>
      <c r="B110" s="25">
        <v>43036</v>
      </c>
      <c r="C110" s="25">
        <v>43009</v>
      </c>
      <c r="D110" s="25">
        <v>43100</v>
      </c>
      <c r="E110" s="1" t="s">
        <v>67</v>
      </c>
      <c r="F110" s="1" t="s">
        <v>95</v>
      </c>
      <c r="H110" s="1" t="s">
        <v>96</v>
      </c>
      <c r="L110" s="1" t="s">
        <v>100</v>
      </c>
      <c r="Q110" s="1">
        <v>11349</v>
      </c>
      <c r="T110" s="1">
        <v>7</v>
      </c>
      <c r="U110" s="28">
        <f t="shared" si="6"/>
        <v>6.2915692971418299E-4</v>
      </c>
      <c r="AB110" s="31">
        <v>11349</v>
      </c>
      <c r="AF110" s="31">
        <v>11126</v>
      </c>
      <c r="AG110" s="28">
        <f t="shared" si="7"/>
        <v>0.98035069169089784</v>
      </c>
      <c r="AI110" s="26">
        <v>27.05</v>
      </c>
      <c r="AL110" s="26">
        <v>300.95830000000001</v>
      </c>
    </row>
    <row r="111" spans="1:38">
      <c r="A111" s="1" t="s">
        <v>94</v>
      </c>
      <c r="B111" s="25">
        <v>43037</v>
      </c>
      <c r="C111" s="25">
        <v>43009</v>
      </c>
      <c r="D111" s="25">
        <v>43100</v>
      </c>
      <c r="E111" s="1" t="s">
        <v>67</v>
      </c>
      <c r="F111" s="1" t="s">
        <v>95</v>
      </c>
      <c r="H111" s="1" t="s">
        <v>96</v>
      </c>
      <c r="L111" s="1" t="s">
        <v>99</v>
      </c>
      <c r="Q111" s="1">
        <v>18859</v>
      </c>
      <c r="T111" s="1">
        <v>20</v>
      </c>
      <c r="U111" s="28">
        <f t="shared" si="6"/>
        <v>1.0791560999298549E-3</v>
      </c>
      <c r="AB111" s="31">
        <v>18859</v>
      </c>
      <c r="AF111" s="31">
        <v>18533</v>
      </c>
      <c r="AG111" s="28">
        <f t="shared" si="7"/>
        <v>0.98271382363858106</v>
      </c>
      <c r="AI111" s="26">
        <v>27.05</v>
      </c>
      <c r="AL111" s="26">
        <f>AF111*AI111/1000</f>
        <v>501.31765000000001</v>
      </c>
    </row>
    <row r="112" spans="1:38">
      <c r="A112" s="1" t="s">
        <v>94</v>
      </c>
      <c r="B112" s="25">
        <v>43038</v>
      </c>
      <c r="C112" s="25">
        <v>43009</v>
      </c>
      <c r="D112" s="25">
        <v>43100</v>
      </c>
      <c r="E112" s="1" t="s">
        <v>67</v>
      </c>
      <c r="F112" s="1" t="s">
        <v>95</v>
      </c>
      <c r="H112" s="1" t="s">
        <v>96</v>
      </c>
      <c r="L112" s="1" t="s">
        <v>99</v>
      </c>
      <c r="Q112" s="1">
        <v>29611</v>
      </c>
      <c r="T112" s="1">
        <v>12</v>
      </c>
      <c r="U112" s="28">
        <f t="shared" si="6"/>
        <v>4.1097297852666189E-4</v>
      </c>
      <c r="AB112" s="31">
        <v>29611</v>
      </c>
      <c r="AF112" s="31">
        <v>29199</v>
      </c>
      <c r="AG112" s="28">
        <f t="shared" si="7"/>
        <v>0.98608625173077569</v>
      </c>
      <c r="AI112" s="26">
        <v>27.05</v>
      </c>
      <c r="AL112" s="26">
        <f t="shared" ref="AL112:AL175" si="8">AF112*AI112/1000</f>
        <v>789.8329500000001</v>
      </c>
    </row>
    <row r="113" spans="1:38">
      <c r="A113" s="1" t="s">
        <v>94</v>
      </c>
      <c r="B113" s="25">
        <v>43039</v>
      </c>
      <c r="C113" s="25">
        <v>43009</v>
      </c>
      <c r="D113" s="25">
        <v>43100</v>
      </c>
      <c r="E113" s="1" t="s">
        <v>67</v>
      </c>
      <c r="F113" s="1" t="s">
        <v>95</v>
      </c>
      <c r="H113" s="1" t="s">
        <v>96</v>
      </c>
      <c r="L113" s="1" t="s">
        <v>99</v>
      </c>
      <c r="Q113" s="1">
        <v>369625</v>
      </c>
      <c r="T113" s="1">
        <v>286</v>
      </c>
      <c r="U113" s="28">
        <f t="shared" si="6"/>
        <v>7.8549417470928477E-4</v>
      </c>
      <c r="AB113" s="31">
        <v>369625</v>
      </c>
      <c r="AF113" s="31">
        <v>364102</v>
      </c>
      <c r="AG113" s="28">
        <f t="shared" si="7"/>
        <v>0.98505782888062221</v>
      </c>
      <c r="AI113" s="26">
        <v>27.05</v>
      </c>
      <c r="AL113" s="26">
        <f t="shared" si="8"/>
        <v>9848.9591</v>
      </c>
    </row>
    <row r="114" spans="1:38">
      <c r="A114" s="1" t="s">
        <v>94</v>
      </c>
      <c r="B114" s="25">
        <v>43037</v>
      </c>
      <c r="C114" s="25">
        <v>43009</v>
      </c>
      <c r="D114" s="25">
        <v>43100</v>
      </c>
      <c r="E114" s="1" t="s">
        <v>67</v>
      </c>
      <c r="F114" s="1" t="s">
        <v>95</v>
      </c>
      <c r="H114" s="1" t="s">
        <v>96</v>
      </c>
      <c r="L114" s="1" t="s">
        <v>100</v>
      </c>
      <c r="Q114" s="1">
        <v>11333</v>
      </c>
      <c r="T114" s="1">
        <v>5</v>
      </c>
      <c r="U114" s="28">
        <f t="shared" si="6"/>
        <v>4.4939780693870214E-4</v>
      </c>
      <c r="AB114" s="31">
        <v>11333</v>
      </c>
      <c r="AF114" s="31">
        <v>11126</v>
      </c>
      <c r="AG114" s="28">
        <f t="shared" si="7"/>
        <v>0.98173475690461487</v>
      </c>
      <c r="AI114" s="26">
        <v>27.05</v>
      </c>
      <c r="AL114" s="26">
        <f t="shared" si="8"/>
        <v>300.95830000000001</v>
      </c>
    </row>
    <row r="115" spans="1:38">
      <c r="A115" s="1" t="s">
        <v>94</v>
      </c>
      <c r="B115" s="25">
        <v>43038</v>
      </c>
      <c r="C115" s="25">
        <v>43009</v>
      </c>
      <c r="D115" s="25">
        <v>43100</v>
      </c>
      <c r="E115" s="1" t="s">
        <v>67</v>
      </c>
      <c r="F115" s="1" t="s">
        <v>95</v>
      </c>
      <c r="H115" s="1" t="s">
        <v>96</v>
      </c>
      <c r="L115" s="1" t="s">
        <v>100</v>
      </c>
      <c r="Q115" s="1">
        <v>18211</v>
      </c>
      <c r="T115" s="1">
        <v>8</v>
      </c>
      <c r="U115" s="28">
        <f t="shared" si="6"/>
        <v>4.4608007137281143E-4</v>
      </c>
      <c r="AB115" s="31">
        <v>18211</v>
      </c>
      <c r="AF115" s="31">
        <v>17934</v>
      </c>
      <c r="AG115" s="28">
        <f t="shared" si="7"/>
        <v>0.98478941299214762</v>
      </c>
      <c r="AI115" s="26">
        <v>27.05</v>
      </c>
      <c r="AL115" s="26">
        <f t="shared" si="8"/>
        <v>485.11470000000003</v>
      </c>
    </row>
    <row r="116" spans="1:38">
      <c r="A116" s="1" t="s">
        <v>94</v>
      </c>
      <c r="B116" s="25">
        <v>43039</v>
      </c>
      <c r="C116" s="25">
        <v>43009</v>
      </c>
      <c r="D116" s="25">
        <v>43100</v>
      </c>
      <c r="E116" s="1" t="s">
        <v>67</v>
      </c>
      <c r="F116" s="1" t="s">
        <v>95</v>
      </c>
      <c r="H116" s="1" t="s">
        <v>96</v>
      </c>
      <c r="L116" s="1" t="s">
        <v>100</v>
      </c>
      <c r="Q116" s="1">
        <v>235440</v>
      </c>
      <c r="T116" s="1">
        <v>116</v>
      </c>
      <c r="U116" s="28">
        <f t="shared" si="6"/>
        <v>4.9971998449144879E-4</v>
      </c>
      <c r="AB116" s="31">
        <v>235440</v>
      </c>
      <c r="AF116" s="31">
        <v>232130</v>
      </c>
      <c r="AG116" s="28">
        <f t="shared" si="7"/>
        <v>0.98594121644580357</v>
      </c>
      <c r="AI116" s="26">
        <v>27.05</v>
      </c>
      <c r="AL116" s="26">
        <f t="shared" si="8"/>
        <v>6279.1165000000001</v>
      </c>
    </row>
    <row r="117" spans="1:38">
      <c r="A117" s="1" t="s">
        <v>94</v>
      </c>
      <c r="B117" s="25">
        <v>43037</v>
      </c>
      <c r="C117" s="25">
        <v>43009</v>
      </c>
      <c r="D117" s="25">
        <v>43100</v>
      </c>
      <c r="E117" s="1" t="s">
        <v>67</v>
      </c>
      <c r="F117" s="1" t="s">
        <v>95</v>
      </c>
      <c r="H117" s="1" t="s">
        <v>97</v>
      </c>
      <c r="L117" s="1" t="s">
        <v>101</v>
      </c>
      <c r="T117" s="1">
        <v>4</v>
      </c>
      <c r="U117" s="28">
        <f t="shared" si="6"/>
        <v>9.3414292386735165E-4</v>
      </c>
      <c r="AF117" s="31">
        <v>4282</v>
      </c>
      <c r="AI117" s="26">
        <v>6.17</v>
      </c>
      <c r="AL117" s="26">
        <f t="shared" si="8"/>
        <v>26.41994</v>
      </c>
    </row>
    <row r="118" spans="1:38">
      <c r="A118" s="1" t="s">
        <v>94</v>
      </c>
      <c r="B118" s="25">
        <v>43038</v>
      </c>
      <c r="C118" s="25">
        <v>43009</v>
      </c>
      <c r="D118" s="25">
        <v>43100</v>
      </c>
      <c r="E118" s="1" t="s">
        <v>67</v>
      </c>
      <c r="F118" s="1" t="s">
        <v>95</v>
      </c>
      <c r="H118" s="1" t="s">
        <v>97</v>
      </c>
      <c r="L118" s="1" t="s">
        <v>101</v>
      </c>
      <c r="T118" s="1">
        <v>3</v>
      </c>
      <c r="U118" s="28">
        <f t="shared" si="6"/>
        <v>7.573844988639232E-4</v>
      </c>
      <c r="AF118" s="31">
        <v>3961</v>
      </c>
      <c r="AI118" s="26">
        <v>6.17</v>
      </c>
      <c r="AL118" s="26">
        <f t="shared" si="8"/>
        <v>24.43937</v>
      </c>
    </row>
    <row r="119" spans="1:38">
      <c r="A119" s="1" t="s">
        <v>94</v>
      </c>
      <c r="B119" s="25">
        <v>43039</v>
      </c>
      <c r="C119" s="25">
        <v>43009</v>
      </c>
      <c r="D119" s="25">
        <v>43100</v>
      </c>
      <c r="E119" s="1" t="s">
        <v>67</v>
      </c>
      <c r="F119" s="1" t="s">
        <v>95</v>
      </c>
      <c r="H119" s="1" t="s">
        <v>97</v>
      </c>
      <c r="L119" s="1" t="s">
        <v>101</v>
      </c>
      <c r="T119" s="1">
        <v>58</v>
      </c>
      <c r="U119" s="28">
        <f t="shared" si="6"/>
        <v>7.6988425188488901E-4</v>
      </c>
      <c r="AF119" s="31">
        <v>75336</v>
      </c>
      <c r="AI119" s="26">
        <v>6.17</v>
      </c>
      <c r="AL119" s="26">
        <f t="shared" si="8"/>
        <v>464.82312000000002</v>
      </c>
    </row>
    <row r="120" spans="1:38">
      <c r="A120" s="1" t="s">
        <v>94</v>
      </c>
      <c r="B120" s="25">
        <v>43037</v>
      </c>
      <c r="C120" s="25">
        <v>43009</v>
      </c>
      <c r="D120" s="25">
        <v>43100</v>
      </c>
      <c r="E120" s="1" t="s">
        <v>67</v>
      </c>
      <c r="F120" s="1" t="s">
        <v>95</v>
      </c>
      <c r="H120" s="1" t="s">
        <v>98</v>
      </c>
      <c r="L120" s="1" t="s">
        <v>102</v>
      </c>
      <c r="T120" s="1">
        <v>2</v>
      </c>
      <c r="U120" s="28">
        <f t="shared" si="6"/>
        <v>5.977286312014345E-4</v>
      </c>
      <c r="AF120" s="31">
        <v>3346</v>
      </c>
      <c r="AI120" s="26">
        <v>6.17</v>
      </c>
      <c r="AL120" s="26">
        <f t="shared" si="8"/>
        <v>20.644819999999999</v>
      </c>
    </row>
    <row r="121" spans="1:38">
      <c r="A121" s="1" t="s">
        <v>94</v>
      </c>
      <c r="B121" s="25">
        <v>43038</v>
      </c>
      <c r="C121" s="25">
        <v>43009</v>
      </c>
      <c r="D121" s="25">
        <v>43100</v>
      </c>
      <c r="E121" s="1" t="s">
        <v>67</v>
      </c>
      <c r="F121" s="1" t="s">
        <v>95</v>
      </c>
      <c r="H121" s="1" t="s">
        <v>98</v>
      </c>
      <c r="L121" s="1" t="s">
        <v>102</v>
      </c>
      <c r="T121" s="1">
        <v>1</v>
      </c>
      <c r="U121" s="28">
        <f t="shared" si="6"/>
        <v>2.9214139643587495E-4</v>
      </c>
      <c r="AF121" s="31">
        <v>3423</v>
      </c>
      <c r="AI121" s="26">
        <v>6.17</v>
      </c>
      <c r="AL121" s="26">
        <f t="shared" si="8"/>
        <v>21.119910000000001</v>
      </c>
    </row>
    <row r="122" spans="1:38">
      <c r="A122" s="1" t="s">
        <v>94</v>
      </c>
      <c r="B122" s="25">
        <v>43039</v>
      </c>
      <c r="C122" s="25">
        <v>43009</v>
      </c>
      <c r="D122" s="25">
        <v>43100</v>
      </c>
      <c r="E122" s="1" t="s">
        <v>67</v>
      </c>
      <c r="F122" s="1" t="s">
        <v>95</v>
      </c>
      <c r="H122" s="1" t="s">
        <v>98</v>
      </c>
      <c r="L122" s="1" t="s">
        <v>102</v>
      </c>
      <c r="T122" s="1">
        <v>24</v>
      </c>
      <c r="U122" s="28">
        <f t="shared" si="6"/>
        <v>5.5789302401264556E-4</v>
      </c>
      <c r="AF122" s="31">
        <v>43019</v>
      </c>
      <c r="AI122" s="26">
        <v>6.17</v>
      </c>
      <c r="AL122" s="26">
        <f t="shared" si="8"/>
        <v>265.42723000000001</v>
      </c>
    </row>
    <row r="123" spans="1:38" s="37" customFormat="1">
      <c r="A123" s="37" t="s">
        <v>94</v>
      </c>
      <c r="B123" s="38">
        <v>43040</v>
      </c>
      <c r="C123" s="38">
        <v>43009</v>
      </c>
      <c r="D123" s="38">
        <v>43100</v>
      </c>
      <c r="E123" s="1" t="s">
        <v>67</v>
      </c>
      <c r="F123" s="37" t="s">
        <v>95</v>
      </c>
      <c r="H123" s="37" t="s">
        <v>96</v>
      </c>
      <c r="L123" s="37" t="s">
        <v>99</v>
      </c>
      <c r="Q123" s="37">
        <v>25322</v>
      </c>
      <c r="T123" s="37">
        <v>16</v>
      </c>
      <c r="U123" s="40">
        <f t="shared" si="6"/>
        <v>6.3938618925831207E-4</v>
      </c>
      <c r="AB123" s="39">
        <v>25322</v>
      </c>
      <c r="AF123" s="39">
        <v>25024</v>
      </c>
      <c r="AG123" s="40">
        <f t="shared" ref="AG123:AG132" si="9">AF123/Q123</f>
        <v>0.98823157728457467</v>
      </c>
      <c r="AI123" s="41">
        <v>27.05</v>
      </c>
      <c r="AL123" s="41">
        <f t="shared" si="8"/>
        <v>676.89920000000006</v>
      </c>
    </row>
    <row r="124" spans="1:38">
      <c r="A124" s="1" t="s">
        <v>94</v>
      </c>
      <c r="B124" s="25">
        <v>43041</v>
      </c>
      <c r="C124" s="25">
        <v>43009</v>
      </c>
      <c r="D124" s="25">
        <v>43100</v>
      </c>
      <c r="E124" s="1" t="s">
        <v>67</v>
      </c>
      <c r="F124" s="1" t="s">
        <v>95</v>
      </c>
      <c r="H124" s="1" t="s">
        <v>96</v>
      </c>
      <c r="L124" s="1" t="s">
        <v>99</v>
      </c>
      <c r="Q124" s="1">
        <v>33416</v>
      </c>
      <c r="T124" s="1">
        <v>54</v>
      </c>
      <c r="U124" s="28">
        <f t="shared" si="6"/>
        <v>1.6503163106262033E-3</v>
      </c>
      <c r="AB124" s="31">
        <v>33416</v>
      </c>
      <c r="AF124" s="31">
        <v>32721</v>
      </c>
      <c r="AG124" s="28">
        <f t="shared" si="9"/>
        <v>0.97920158008139813</v>
      </c>
      <c r="AI124" s="26">
        <v>27.05</v>
      </c>
      <c r="AL124" s="26">
        <f>AF124*AI124/1000</f>
        <v>885.10305000000005</v>
      </c>
    </row>
    <row r="125" spans="1:38">
      <c r="A125" s="1" t="s">
        <v>94</v>
      </c>
      <c r="B125" s="25">
        <v>43042</v>
      </c>
      <c r="C125" s="25">
        <v>43009</v>
      </c>
      <c r="D125" s="25">
        <v>43100</v>
      </c>
      <c r="E125" s="1" t="s">
        <v>67</v>
      </c>
      <c r="F125" s="1" t="s">
        <v>95</v>
      </c>
      <c r="H125" s="1" t="s">
        <v>96</v>
      </c>
      <c r="L125" s="1" t="s">
        <v>99</v>
      </c>
      <c r="Q125" s="1">
        <v>14393</v>
      </c>
      <c r="T125" s="1">
        <v>10</v>
      </c>
      <c r="U125" s="28">
        <f t="shared" si="6"/>
        <v>7.0811499787565497E-4</v>
      </c>
      <c r="AB125" s="31">
        <v>14393</v>
      </c>
      <c r="AF125" s="31">
        <v>14122</v>
      </c>
      <c r="AG125" s="28">
        <f t="shared" si="9"/>
        <v>0.98117140276523307</v>
      </c>
      <c r="AI125" s="26">
        <v>27.05</v>
      </c>
      <c r="AL125" s="26">
        <f t="shared" si="8"/>
        <v>382.00010000000003</v>
      </c>
    </row>
    <row r="126" spans="1:38">
      <c r="A126" s="1" t="s">
        <v>94</v>
      </c>
      <c r="B126" s="25">
        <v>43043</v>
      </c>
      <c r="C126" s="25">
        <v>43009</v>
      </c>
      <c r="D126" s="25">
        <v>43100</v>
      </c>
      <c r="E126" s="1" t="s">
        <v>67</v>
      </c>
      <c r="F126" s="1" t="s">
        <v>95</v>
      </c>
      <c r="H126" s="1" t="s">
        <v>96</v>
      </c>
      <c r="L126" s="1" t="s">
        <v>99</v>
      </c>
      <c r="Q126" s="1">
        <v>16772</v>
      </c>
      <c r="T126" s="1">
        <v>16</v>
      </c>
      <c r="U126" s="28">
        <f t="shared" si="6"/>
        <v>9.6805421103581804E-4</v>
      </c>
      <c r="AB126" s="31">
        <v>16772</v>
      </c>
      <c r="AF126" s="31">
        <v>16528</v>
      </c>
      <c r="AG126" s="28">
        <f t="shared" si="9"/>
        <v>0.98545194371571665</v>
      </c>
      <c r="AI126" s="26">
        <v>27.05</v>
      </c>
      <c r="AL126" s="26">
        <f t="shared" si="8"/>
        <v>447.08240000000001</v>
      </c>
    </row>
    <row r="127" spans="1:38">
      <c r="A127" s="1" t="s">
        <v>94</v>
      </c>
      <c r="B127" s="25">
        <v>43044</v>
      </c>
      <c r="C127" s="25">
        <v>43009</v>
      </c>
      <c r="D127" s="25">
        <v>43100</v>
      </c>
      <c r="E127" s="1" t="s">
        <v>67</v>
      </c>
      <c r="F127" s="1" t="s">
        <v>95</v>
      </c>
      <c r="H127" s="1" t="s">
        <v>96</v>
      </c>
      <c r="L127" s="1" t="s">
        <v>99</v>
      </c>
      <c r="Q127" s="1">
        <v>19774</v>
      </c>
      <c r="T127" s="1">
        <v>24</v>
      </c>
      <c r="U127" s="28">
        <f t="shared" si="6"/>
        <v>1.231337540403263E-3</v>
      </c>
      <c r="AB127" s="31">
        <v>19774</v>
      </c>
      <c r="AF127" s="31">
        <v>19491</v>
      </c>
      <c r="AG127" s="28">
        <f t="shared" si="9"/>
        <v>0.98568827753615862</v>
      </c>
      <c r="AI127" s="26">
        <v>27.05</v>
      </c>
      <c r="AL127" s="26">
        <f t="shared" si="8"/>
        <v>527.23155000000008</v>
      </c>
    </row>
    <row r="128" spans="1:38">
      <c r="A128" s="1" t="s">
        <v>94</v>
      </c>
      <c r="B128" s="25">
        <v>43040</v>
      </c>
      <c r="C128" s="25">
        <v>43009</v>
      </c>
      <c r="D128" s="25">
        <v>43100</v>
      </c>
      <c r="E128" s="1" t="s">
        <v>67</v>
      </c>
      <c r="F128" s="1" t="s">
        <v>95</v>
      </c>
      <c r="H128" s="1" t="s">
        <v>96</v>
      </c>
      <c r="L128" s="1" t="s">
        <v>100</v>
      </c>
      <c r="Q128" s="1">
        <v>17781</v>
      </c>
      <c r="T128" s="1">
        <v>10</v>
      </c>
      <c r="U128" s="28">
        <f t="shared" si="6"/>
        <v>5.7074367901375491E-4</v>
      </c>
      <c r="AB128" s="31">
        <v>17781</v>
      </c>
      <c r="AF128" s="31">
        <v>17521</v>
      </c>
      <c r="AG128" s="28">
        <f t="shared" si="9"/>
        <v>0.98537765030088298</v>
      </c>
      <c r="AI128" s="26">
        <v>27.05</v>
      </c>
      <c r="AL128" s="26">
        <f t="shared" si="8"/>
        <v>473.94304999999997</v>
      </c>
    </row>
    <row r="129" spans="1:38">
      <c r="A129" s="1" t="s">
        <v>94</v>
      </c>
      <c r="B129" s="25">
        <v>43041</v>
      </c>
      <c r="C129" s="25">
        <v>43009</v>
      </c>
      <c r="D129" s="25">
        <v>43100</v>
      </c>
      <c r="E129" s="1" t="s">
        <v>67</v>
      </c>
      <c r="F129" s="1" t="s">
        <v>95</v>
      </c>
      <c r="H129" s="1" t="s">
        <v>96</v>
      </c>
      <c r="L129" s="1" t="s">
        <v>100</v>
      </c>
      <c r="Q129" s="1">
        <v>22914</v>
      </c>
      <c r="T129" s="1">
        <v>18</v>
      </c>
      <c r="U129" s="28">
        <f t="shared" si="6"/>
        <v>8.0014224751066853E-4</v>
      </c>
      <c r="AB129" s="31">
        <v>22914</v>
      </c>
      <c r="AF129" s="31">
        <v>22496</v>
      </c>
      <c r="AG129" s="28">
        <f t="shared" si="9"/>
        <v>0.98175787728026531</v>
      </c>
      <c r="AI129" s="26">
        <v>27.05</v>
      </c>
      <c r="AL129" s="26">
        <f t="shared" si="8"/>
        <v>608.5168000000001</v>
      </c>
    </row>
    <row r="130" spans="1:38">
      <c r="A130" s="1" t="s">
        <v>94</v>
      </c>
      <c r="B130" s="25">
        <v>43042</v>
      </c>
      <c r="C130" s="25">
        <v>43009</v>
      </c>
      <c r="D130" s="25">
        <v>43100</v>
      </c>
      <c r="E130" s="1" t="s">
        <v>67</v>
      </c>
      <c r="F130" s="1" t="s">
        <v>95</v>
      </c>
      <c r="H130" s="1" t="s">
        <v>96</v>
      </c>
      <c r="L130" s="1" t="s">
        <v>100</v>
      </c>
      <c r="Q130" s="1">
        <v>11164</v>
      </c>
      <c r="T130" s="1">
        <v>9</v>
      </c>
      <c r="U130" s="28">
        <f t="shared" si="6"/>
        <v>8.234217749313815E-4</v>
      </c>
      <c r="AB130" s="31">
        <v>11164</v>
      </c>
      <c r="AF130" s="31">
        <v>10930</v>
      </c>
      <c r="AG130" s="28">
        <f t="shared" si="9"/>
        <v>0.97903977069150838</v>
      </c>
      <c r="AI130" s="26">
        <v>27.05</v>
      </c>
      <c r="AL130" s="26">
        <f t="shared" si="8"/>
        <v>295.65649999999999</v>
      </c>
    </row>
    <row r="131" spans="1:38">
      <c r="A131" s="1" t="s">
        <v>94</v>
      </c>
      <c r="B131" s="25">
        <v>43043</v>
      </c>
      <c r="C131" s="25">
        <v>43009</v>
      </c>
      <c r="D131" s="25">
        <v>43100</v>
      </c>
      <c r="E131" s="1" t="s">
        <v>67</v>
      </c>
      <c r="F131" s="1" t="s">
        <v>95</v>
      </c>
      <c r="H131" s="1" t="s">
        <v>96</v>
      </c>
      <c r="L131" s="1" t="s">
        <v>100</v>
      </c>
      <c r="Q131" s="1">
        <v>12804</v>
      </c>
      <c r="T131" s="1">
        <v>11</v>
      </c>
      <c r="U131" s="28">
        <f t="shared" si="6"/>
        <v>8.7754287993617875E-4</v>
      </c>
      <c r="AB131" s="31">
        <v>12804</v>
      </c>
      <c r="AF131" s="31">
        <v>12535</v>
      </c>
      <c r="AG131" s="28">
        <f t="shared" si="9"/>
        <v>0.97899094033114653</v>
      </c>
      <c r="AI131" s="26">
        <v>27.05</v>
      </c>
      <c r="AL131" s="26">
        <f t="shared" si="8"/>
        <v>339.07175000000001</v>
      </c>
    </row>
    <row r="132" spans="1:38">
      <c r="A132" s="1" t="s">
        <v>94</v>
      </c>
      <c r="B132" s="25">
        <v>43044</v>
      </c>
      <c r="C132" s="25">
        <v>43009</v>
      </c>
      <c r="D132" s="25">
        <v>43100</v>
      </c>
      <c r="E132" s="1" t="s">
        <v>67</v>
      </c>
      <c r="F132" s="1" t="s">
        <v>95</v>
      </c>
      <c r="H132" s="1" t="s">
        <v>96</v>
      </c>
      <c r="L132" s="1" t="s">
        <v>100</v>
      </c>
      <c r="Q132" s="1">
        <v>12340</v>
      </c>
      <c r="T132" s="1">
        <v>8</v>
      </c>
      <c r="U132" s="28">
        <f t="shared" si="6"/>
        <v>6.5908716427747567E-4</v>
      </c>
      <c r="AB132" s="31">
        <v>12340</v>
      </c>
      <c r="AF132" s="31">
        <v>12138</v>
      </c>
      <c r="AG132" s="28">
        <f t="shared" si="9"/>
        <v>0.9836304700162074</v>
      </c>
      <c r="AI132" s="26">
        <v>27.05</v>
      </c>
      <c r="AL132" s="26">
        <f t="shared" si="8"/>
        <v>328.3329</v>
      </c>
    </row>
    <row r="133" spans="1:38">
      <c r="A133" s="1" t="s">
        <v>94</v>
      </c>
      <c r="B133" s="25">
        <v>43040</v>
      </c>
      <c r="C133" s="25">
        <v>43009</v>
      </c>
      <c r="D133" s="25">
        <v>43100</v>
      </c>
      <c r="E133" s="1" t="s">
        <v>67</v>
      </c>
      <c r="F133" s="1" t="s">
        <v>95</v>
      </c>
      <c r="H133" s="1" t="s">
        <v>97</v>
      </c>
      <c r="L133" s="1" t="s">
        <v>101</v>
      </c>
      <c r="T133" s="1">
        <v>1</v>
      </c>
      <c r="U133" s="28">
        <f t="shared" si="6"/>
        <v>1.6594756057085962E-4</v>
      </c>
      <c r="AF133" s="31">
        <v>6026</v>
      </c>
      <c r="AI133" s="26">
        <v>6.17</v>
      </c>
      <c r="AL133" s="26">
        <f t="shared" si="8"/>
        <v>37.180419999999998</v>
      </c>
    </row>
    <row r="134" spans="1:38">
      <c r="A134" s="1" t="s">
        <v>94</v>
      </c>
      <c r="B134" s="25">
        <v>43041</v>
      </c>
      <c r="C134" s="25">
        <v>43009</v>
      </c>
      <c r="D134" s="25">
        <v>43100</v>
      </c>
      <c r="E134" s="1" t="s">
        <v>67</v>
      </c>
      <c r="F134" s="1" t="s">
        <v>95</v>
      </c>
      <c r="H134" s="1" t="s">
        <v>97</v>
      </c>
      <c r="L134" s="1" t="s">
        <v>101</v>
      </c>
      <c r="T134" s="1">
        <v>16</v>
      </c>
      <c r="U134" s="28">
        <f t="shared" si="6"/>
        <v>1.1195857532712897E-3</v>
      </c>
      <c r="AF134" s="31">
        <v>14291</v>
      </c>
      <c r="AI134" s="26">
        <v>6.17</v>
      </c>
      <c r="AL134" s="26">
        <f t="shared" si="8"/>
        <v>88.175470000000004</v>
      </c>
    </row>
    <row r="135" spans="1:38">
      <c r="A135" s="1" t="s">
        <v>94</v>
      </c>
      <c r="B135" s="25">
        <v>43042</v>
      </c>
      <c r="C135" s="25">
        <v>43009</v>
      </c>
      <c r="D135" s="25">
        <v>43100</v>
      </c>
      <c r="E135" s="1" t="s">
        <v>67</v>
      </c>
      <c r="F135" s="1" t="s">
        <v>95</v>
      </c>
      <c r="H135" s="1" t="s">
        <v>97</v>
      </c>
      <c r="L135" s="1" t="s">
        <v>101</v>
      </c>
      <c r="T135" s="1">
        <v>12</v>
      </c>
      <c r="U135" s="28">
        <f t="shared" si="6"/>
        <v>7.9633685048775631E-4</v>
      </c>
      <c r="AF135" s="31">
        <v>15069</v>
      </c>
      <c r="AI135" s="26">
        <v>6.17</v>
      </c>
      <c r="AL135" s="26">
        <f t="shared" si="8"/>
        <v>92.975729999999999</v>
      </c>
    </row>
    <row r="136" spans="1:38">
      <c r="A136" s="1" t="s">
        <v>94</v>
      </c>
      <c r="B136" s="25">
        <v>43043</v>
      </c>
      <c r="C136" s="25">
        <v>43009</v>
      </c>
      <c r="D136" s="25">
        <v>43100</v>
      </c>
      <c r="E136" s="1" t="s">
        <v>67</v>
      </c>
      <c r="F136" s="1" t="s">
        <v>95</v>
      </c>
      <c r="H136" s="1" t="s">
        <v>97</v>
      </c>
      <c r="L136" s="1" t="s">
        <v>101</v>
      </c>
      <c r="T136" s="1">
        <v>2</v>
      </c>
      <c r="U136" s="28">
        <f t="shared" si="6"/>
        <v>4.2052144659377626E-4</v>
      </c>
      <c r="AF136" s="31">
        <v>4756</v>
      </c>
      <c r="AI136" s="26">
        <v>6.17</v>
      </c>
      <c r="AL136" s="26">
        <f t="shared" si="8"/>
        <v>29.344519999999999</v>
      </c>
    </row>
    <row r="137" spans="1:38">
      <c r="A137" s="1" t="s">
        <v>94</v>
      </c>
      <c r="B137" s="25">
        <v>43044</v>
      </c>
      <c r="C137" s="25">
        <v>43009</v>
      </c>
      <c r="D137" s="25">
        <v>43100</v>
      </c>
      <c r="E137" s="1" t="s">
        <v>67</v>
      </c>
      <c r="F137" s="1" t="s">
        <v>95</v>
      </c>
      <c r="H137" s="1" t="s">
        <v>97</v>
      </c>
      <c r="L137" s="1" t="s">
        <v>101</v>
      </c>
      <c r="T137" s="1">
        <v>3</v>
      </c>
      <c r="U137" s="28">
        <f t="shared" si="6"/>
        <v>5.6969236612229395E-4</v>
      </c>
      <c r="AF137" s="31">
        <v>5266</v>
      </c>
      <c r="AI137" s="26">
        <v>6.17</v>
      </c>
      <c r="AL137" s="26">
        <f t="shared" si="8"/>
        <v>32.491219999999998</v>
      </c>
    </row>
    <row r="138" spans="1:38">
      <c r="A138" s="1" t="s">
        <v>94</v>
      </c>
      <c r="B138" s="25">
        <v>43040</v>
      </c>
      <c r="C138" s="25">
        <v>43009</v>
      </c>
      <c r="D138" s="25">
        <v>43100</v>
      </c>
      <c r="E138" s="1" t="s">
        <v>67</v>
      </c>
      <c r="F138" s="1" t="s">
        <v>95</v>
      </c>
      <c r="H138" s="1" t="s">
        <v>98</v>
      </c>
      <c r="L138" s="1" t="s">
        <v>102</v>
      </c>
      <c r="T138" s="1">
        <v>5</v>
      </c>
      <c r="U138" s="28">
        <f t="shared" si="6"/>
        <v>1.1178180192264698E-3</v>
      </c>
      <c r="AF138" s="31">
        <v>4473</v>
      </c>
      <c r="AI138" s="26">
        <v>6.17</v>
      </c>
      <c r="AL138" s="26">
        <f t="shared" si="8"/>
        <v>27.598410000000001</v>
      </c>
    </row>
    <row r="139" spans="1:38">
      <c r="A139" s="1" t="s">
        <v>94</v>
      </c>
      <c r="B139" s="25">
        <v>43041</v>
      </c>
      <c r="C139" s="25">
        <v>43009</v>
      </c>
      <c r="D139" s="25">
        <v>43100</v>
      </c>
      <c r="E139" s="1" t="s">
        <v>67</v>
      </c>
      <c r="F139" s="1" t="s">
        <v>95</v>
      </c>
      <c r="H139" s="1" t="s">
        <v>98</v>
      </c>
      <c r="L139" s="1" t="s">
        <v>102</v>
      </c>
      <c r="T139" s="1">
        <v>10</v>
      </c>
      <c r="U139" s="28">
        <f t="shared" si="6"/>
        <v>6.216585851050603E-4</v>
      </c>
      <c r="AF139" s="31">
        <v>16086</v>
      </c>
      <c r="AI139" s="26">
        <v>6.17</v>
      </c>
      <c r="AL139" s="26">
        <f t="shared" si="8"/>
        <v>99.250619999999998</v>
      </c>
    </row>
    <row r="140" spans="1:38">
      <c r="A140" s="1" t="s">
        <v>94</v>
      </c>
      <c r="B140" s="25">
        <v>43042</v>
      </c>
      <c r="C140" s="25">
        <v>43009</v>
      </c>
      <c r="D140" s="25">
        <v>43100</v>
      </c>
      <c r="E140" s="1" t="s">
        <v>67</v>
      </c>
      <c r="F140" s="1" t="s">
        <v>95</v>
      </c>
      <c r="H140" s="1" t="s">
        <v>98</v>
      </c>
      <c r="L140" s="1" t="s">
        <v>102</v>
      </c>
      <c r="T140" s="1">
        <v>1</v>
      </c>
      <c r="U140" s="28">
        <f t="shared" si="6"/>
        <v>1.3283740701381508E-4</v>
      </c>
      <c r="AF140" s="31">
        <v>7528</v>
      </c>
      <c r="AI140" s="26">
        <v>6.17</v>
      </c>
      <c r="AL140" s="26">
        <f t="shared" si="8"/>
        <v>46.447760000000002</v>
      </c>
    </row>
    <row r="141" spans="1:38">
      <c r="A141" s="1" t="s">
        <v>94</v>
      </c>
      <c r="B141" s="25">
        <v>43043</v>
      </c>
      <c r="C141" s="25">
        <v>43009</v>
      </c>
      <c r="D141" s="25">
        <v>43100</v>
      </c>
      <c r="E141" s="1" t="s">
        <v>67</v>
      </c>
      <c r="F141" s="1" t="s">
        <v>95</v>
      </c>
      <c r="H141" s="1" t="s">
        <v>98</v>
      </c>
      <c r="L141" s="1" t="s">
        <v>102</v>
      </c>
      <c r="T141" s="1">
        <v>1</v>
      </c>
      <c r="U141" s="28">
        <f t="shared" si="6"/>
        <v>2.2686025408348456E-4</v>
      </c>
      <c r="AF141" s="31">
        <v>4408</v>
      </c>
      <c r="AI141" s="26">
        <v>6.17</v>
      </c>
      <c r="AL141" s="26">
        <f t="shared" si="8"/>
        <v>27.19736</v>
      </c>
    </row>
    <row r="142" spans="1:38">
      <c r="A142" s="1" t="s">
        <v>94</v>
      </c>
      <c r="B142" s="25">
        <v>43044</v>
      </c>
      <c r="C142" s="25">
        <v>43009</v>
      </c>
      <c r="D142" s="25">
        <v>43100</v>
      </c>
      <c r="E142" s="1" t="s">
        <v>67</v>
      </c>
      <c r="F142" s="1" t="s">
        <v>95</v>
      </c>
      <c r="H142" s="1" t="s">
        <v>98</v>
      </c>
      <c r="L142" s="1" t="s">
        <v>102</v>
      </c>
      <c r="T142" s="1">
        <v>1</v>
      </c>
      <c r="U142" s="28">
        <f t="shared" si="6"/>
        <v>2.3342670401493932E-4</v>
      </c>
      <c r="AF142" s="31">
        <v>4284</v>
      </c>
      <c r="AI142" s="26">
        <v>6.17</v>
      </c>
      <c r="AL142" s="26">
        <f t="shared" si="8"/>
        <v>26.432279999999999</v>
      </c>
    </row>
    <row r="143" spans="1:38">
      <c r="A143" s="1" t="s">
        <v>94</v>
      </c>
      <c r="B143" s="49">
        <v>43045</v>
      </c>
      <c r="C143" s="25">
        <v>43009</v>
      </c>
      <c r="D143" s="25">
        <v>43100</v>
      </c>
      <c r="E143" s="1" t="s">
        <v>67</v>
      </c>
      <c r="F143" s="1" t="s">
        <v>95</v>
      </c>
      <c r="H143" s="1" t="s">
        <v>96</v>
      </c>
      <c r="L143" s="1" t="s">
        <v>99</v>
      </c>
      <c r="Q143" s="1">
        <v>32202</v>
      </c>
      <c r="T143" s="1">
        <v>18</v>
      </c>
      <c r="U143" s="28">
        <f t="shared" si="6"/>
        <v>5.6728647967223451E-4</v>
      </c>
      <c r="AB143" s="50">
        <v>32202</v>
      </c>
      <c r="AF143" s="50">
        <v>31730</v>
      </c>
      <c r="AG143" s="28">
        <f t="shared" ref="AG143:AG184" si="10">AF143/Q143</f>
        <v>0.98534252530898703</v>
      </c>
      <c r="AI143" s="26">
        <v>27.05</v>
      </c>
      <c r="AL143" s="26">
        <f t="shared" si="8"/>
        <v>858.29650000000004</v>
      </c>
    </row>
    <row r="144" spans="1:38">
      <c r="A144" s="1" t="s">
        <v>94</v>
      </c>
      <c r="B144" s="49">
        <v>43046</v>
      </c>
      <c r="C144" s="25">
        <v>43009</v>
      </c>
      <c r="D144" s="25">
        <v>43100</v>
      </c>
      <c r="E144" s="1" t="s">
        <v>67</v>
      </c>
      <c r="F144" s="1" t="s">
        <v>95</v>
      </c>
      <c r="H144" s="1" t="s">
        <v>96</v>
      </c>
      <c r="L144" s="1" t="s">
        <v>99</v>
      </c>
      <c r="Q144" s="1">
        <v>36336</v>
      </c>
      <c r="T144" s="1">
        <v>18</v>
      </c>
      <c r="U144" s="28">
        <f t="shared" si="6"/>
        <v>5.015883631499749E-4</v>
      </c>
      <c r="AB144" s="50">
        <v>36336</v>
      </c>
      <c r="AF144" s="50">
        <v>35886</v>
      </c>
      <c r="AG144" s="28">
        <f t="shared" si="10"/>
        <v>0.98761558784676351</v>
      </c>
      <c r="AI144" s="26">
        <v>27.05</v>
      </c>
      <c r="AL144" s="26">
        <f t="shared" si="8"/>
        <v>970.71630000000005</v>
      </c>
    </row>
    <row r="145" spans="1:38">
      <c r="A145" s="1" t="s">
        <v>94</v>
      </c>
      <c r="B145" s="49">
        <v>43047</v>
      </c>
      <c r="C145" s="25">
        <v>43009</v>
      </c>
      <c r="D145" s="25">
        <v>43100</v>
      </c>
      <c r="E145" s="1" t="s">
        <v>67</v>
      </c>
      <c r="F145" s="1" t="s">
        <v>95</v>
      </c>
      <c r="H145" s="1" t="s">
        <v>96</v>
      </c>
      <c r="L145" s="1" t="s">
        <v>99</v>
      </c>
      <c r="Q145" s="1">
        <v>25342</v>
      </c>
      <c r="T145" s="1">
        <v>20</v>
      </c>
      <c r="U145" s="28">
        <f t="shared" si="6"/>
        <v>7.9961618423156887E-4</v>
      </c>
      <c r="AB145" s="50">
        <v>25342</v>
      </c>
      <c r="AF145" s="50">
        <v>25012</v>
      </c>
      <c r="AG145" s="28">
        <f t="shared" si="10"/>
        <v>0.98697813905769083</v>
      </c>
      <c r="AI145" s="26">
        <v>27.05</v>
      </c>
      <c r="AL145" s="26">
        <f t="shared" si="8"/>
        <v>676.57460000000003</v>
      </c>
    </row>
    <row r="146" spans="1:38">
      <c r="A146" s="1" t="s">
        <v>94</v>
      </c>
      <c r="B146" s="49">
        <v>43048</v>
      </c>
      <c r="C146" s="25">
        <v>43009</v>
      </c>
      <c r="D146" s="25">
        <v>43100</v>
      </c>
      <c r="E146" s="1" t="s">
        <v>67</v>
      </c>
      <c r="F146" s="1" t="s">
        <v>95</v>
      </c>
      <c r="H146" s="1" t="s">
        <v>96</v>
      </c>
      <c r="L146" s="1" t="s">
        <v>99</v>
      </c>
      <c r="Q146" s="1">
        <v>31724</v>
      </c>
      <c r="T146" s="1">
        <v>25</v>
      </c>
      <c r="U146" s="28">
        <f t="shared" si="6"/>
        <v>7.993605115907274E-4</v>
      </c>
      <c r="AB146" s="50">
        <v>31724</v>
      </c>
      <c r="AF146" s="50">
        <v>31275</v>
      </c>
      <c r="AG146" s="28">
        <f t="shared" si="10"/>
        <v>0.98584667759425038</v>
      </c>
      <c r="AI146" s="26">
        <v>27.05</v>
      </c>
      <c r="AL146" s="26">
        <f t="shared" si="8"/>
        <v>845.98874999999998</v>
      </c>
    </row>
    <row r="147" spans="1:38">
      <c r="A147" s="1" t="s">
        <v>94</v>
      </c>
      <c r="B147" s="49">
        <v>43049</v>
      </c>
      <c r="C147" s="25">
        <v>43009</v>
      </c>
      <c r="D147" s="25">
        <v>43100</v>
      </c>
      <c r="E147" s="1" t="s">
        <v>67</v>
      </c>
      <c r="F147" s="1" t="s">
        <v>95</v>
      </c>
      <c r="H147" s="1" t="s">
        <v>96</v>
      </c>
      <c r="L147" s="1" t="s">
        <v>99</v>
      </c>
      <c r="Q147" s="1">
        <v>30233</v>
      </c>
      <c r="T147" s="1">
        <v>13</v>
      </c>
      <c r="U147" s="28">
        <f t="shared" si="6"/>
        <v>4.3484078137543482E-4</v>
      </c>
      <c r="AB147" s="50">
        <v>30233</v>
      </c>
      <c r="AF147" s="50">
        <v>29896</v>
      </c>
      <c r="AG147" s="28">
        <f t="shared" si="10"/>
        <v>0.98885323983726392</v>
      </c>
      <c r="AI147" s="26">
        <v>27.05</v>
      </c>
      <c r="AL147" s="26">
        <f t="shared" si="8"/>
        <v>808.68680000000006</v>
      </c>
    </row>
    <row r="148" spans="1:38">
      <c r="A148" s="1" t="s">
        <v>94</v>
      </c>
      <c r="B148" s="49">
        <v>43050</v>
      </c>
      <c r="C148" s="25">
        <v>43009</v>
      </c>
      <c r="D148" s="25">
        <v>43100</v>
      </c>
      <c r="E148" s="1" t="s">
        <v>67</v>
      </c>
      <c r="F148" s="1" t="s">
        <v>95</v>
      </c>
      <c r="H148" s="1" t="s">
        <v>96</v>
      </c>
      <c r="L148" s="1" t="s">
        <v>99</v>
      </c>
      <c r="Q148" s="1">
        <v>31262</v>
      </c>
      <c r="T148" s="1">
        <v>16</v>
      </c>
      <c r="U148" s="28">
        <f t="shared" si="6"/>
        <v>5.1882356756055646E-4</v>
      </c>
      <c r="AB148" s="50">
        <v>31262</v>
      </c>
      <c r="AF148" s="50">
        <v>30839</v>
      </c>
      <c r="AG148" s="28">
        <f t="shared" si="10"/>
        <v>0.98646919582880177</v>
      </c>
      <c r="AI148" s="26">
        <v>27.05</v>
      </c>
      <c r="AL148" s="26">
        <f t="shared" si="8"/>
        <v>834.19495000000006</v>
      </c>
    </row>
    <row r="149" spans="1:38">
      <c r="A149" s="1" t="s">
        <v>94</v>
      </c>
      <c r="B149" s="49">
        <v>43051</v>
      </c>
      <c r="C149" s="25">
        <v>43009</v>
      </c>
      <c r="D149" s="25">
        <v>43100</v>
      </c>
      <c r="E149" s="1" t="s">
        <v>67</v>
      </c>
      <c r="F149" s="1" t="s">
        <v>95</v>
      </c>
      <c r="H149" s="1" t="s">
        <v>96</v>
      </c>
      <c r="L149" s="1" t="s">
        <v>99</v>
      </c>
      <c r="Q149" s="1">
        <v>32009</v>
      </c>
      <c r="T149" s="1">
        <v>19</v>
      </c>
      <c r="U149" s="28">
        <f t="shared" si="6"/>
        <v>6.0467188593978745E-4</v>
      </c>
      <c r="AB149" s="50">
        <v>32009</v>
      </c>
      <c r="AF149" s="50">
        <v>31422</v>
      </c>
      <c r="AG149" s="28">
        <f t="shared" si="10"/>
        <v>0.98166140772907617</v>
      </c>
      <c r="AI149" s="26">
        <v>27.05</v>
      </c>
      <c r="AL149" s="26">
        <f t="shared" si="8"/>
        <v>849.96510000000001</v>
      </c>
    </row>
    <row r="150" spans="1:38">
      <c r="A150" s="1" t="s">
        <v>94</v>
      </c>
      <c r="B150" s="49">
        <v>43045</v>
      </c>
      <c r="C150" s="25">
        <v>43009</v>
      </c>
      <c r="D150" s="25">
        <v>43100</v>
      </c>
      <c r="E150" s="1" t="s">
        <v>67</v>
      </c>
      <c r="F150" s="1" t="s">
        <v>95</v>
      </c>
      <c r="H150" s="1" t="s">
        <v>96</v>
      </c>
      <c r="L150" s="1" t="s">
        <v>100</v>
      </c>
      <c r="Q150" s="1">
        <v>15407</v>
      </c>
      <c r="T150" s="1">
        <v>10</v>
      </c>
      <c r="U150" s="28">
        <f t="shared" si="6"/>
        <v>6.5997888067581838E-4</v>
      </c>
      <c r="AB150" s="50">
        <v>15407</v>
      </c>
      <c r="AF150" s="50">
        <v>15152</v>
      </c>
      <c r="AG150" s="28">
        <f t="shared" si="10"/>
        <v>0.98344908158629196</v>
      </c>
      <c r="AI150" s="26">
        <v>27.05</v>
      </c>
      <c r="AL150" s="26">
        <f t="shared" si="8"/>
        <v>409.86160000000001</v>
      </c>
    </row>
    <row r="151" spans="1:38">
      <c r="A151" s="1" t="s">
        <v>94</v>
      </c>
      <c r="B151" s="49">
        <v>43046</v>
      </c>
      <c r="C151" s="25">
        <v>43009</v>
      </c>
      <c r="D151" s="25">
        <v>43100</v>
      </c>
      <c r="E151" s="1" t="s">
        <v>67</v>
      </c>
      <c r="F151" s="1" t="s">
        <v>95</v>
      </c>
      <c r="H151" s="1" t="s">
        <v>96</v>
      </c>
      <c r="L151" s="1" t="s">
        <v>100</v>
      </c>
      <c r="Q151" s="1">
        <v>26708</v>
      </c>
      <c r="T151" s="1">
        <v>7</v>
      </c>
      <c r="U151" s="28">
        <f t="shared" si="6"/>
        <v>2.6590693257359923E-4</v>
      </c>
      <c r="AB151" s="50">
        <v>26708</v>
      </c>
      <c r="AF151" s="50">
        <v>26325</v>
      </c>
      <c r="AG151" s="28">
        <f t="shared" si="10"/>
        <v>0.98565972742249508</v>
      </c>
      <c r="AI151" s="26">
        <v>27.05</v>
      </c>
      <c r="AL151" s="26">
        <f t="shared" si="8"/>
        <v>712.09124999999995</v>
      </c>
    </row>
    <row r="152" spans="1:38">
      <c r="A152" s="1" t="s">
        <v>94</v>
      </c>
      <c r="B152" s="49">
        <v>43047</v>
      </c>
      <c r="C152" s="25">
        <v>43009</v>
      </c>
      <c r="D152" s="25">
        <v>43100</v>
      </c>
      <c r="E152" s="1" t="s">
        <v>67</v>
      </c>
      <c r="F152" s="1" t="s">
        <v>95</v>
      </c>
      <c r="H152" s="1" t="s">
        <v>96</v>
      </c>
      <c r="L152" s="1" t="s">
        <v>100</v>
      </c>
      <c r="Q152" s="1">
        <v>16903</v>
      </c>
      <c r="T152" s="1">
        <v>14</v>
      </c>
      <c r="U152" s="28">
        <f t="shared" si="6"/>
        <v>8.3807243340317265E-4</v>
      </c>
      <c r="AB152" s="50">
        <v>16903</v>
      </c>
      <c r="AF152" s="50">
        <v>16705</v>
      </c>
      <c r="AG152" s="28">
        <f t="shared" si="10"/>
        <v>0.98828610305862863</v>
      </c>
      <c r="AI152" s="26">
        <v>27.05</v>
      </c>
      <c r="AL152" s="26">
        <f t="shared" si="8"/>
        <v>451.87025</v>
      </c>
    </row>
    <row r="153" spans="1:38">
      <c r="A153" s="1" t="s">
        <v>94</v>
      </c>
      <c r="B153" s="49">
        <v>43048</v>
      </c>
      <c r="C153" s="25">
        <v>43009</v>
      </c>
      <c r="D153" s="25">
        <v>43100</v>
      </c>
      <c r="E153" s="1" t="s">
        <v>67</v>
      </c>
      <c r="F153" s="1" t="s">
        <v>95</v>
      </c>
      <c r="H153" s="1" t="s">
        <v>96</v>
      </c>
      <c r="L153" s="1" t="s">
        <v>100</v>
      </c>
      <c r="Q153" s="1">
        <v>21118</v>
      </c>
      <c r="T153" s="1">
        <v>6</v>
      </c>
      <c r="U153" s="28">
        <f t="shared" si="6"/>
        <v>2.8810141169691731E-4</v>
      </c>
      <c r="AB153" s="50">
        <v>21118</v>
      </c>
      <c r="AF153" s="50">
        <v>20826</v>
      </c>
      <c r="AG153" s="28">
        <f t="shared" si="10"/>
        <v>0.98617293304290177</v>
      </c>
      <c r="AI153" s="26">
        <v>27.05</v>
      </c>
      <c r="AL153" s="26">
        <f t="shared" si="8"/>
        <v>563.3433</v>
      </c>
    </row>
    <row r="154" spans="1:38">
      <c r="A154" s="1" t="s">
        <v>94</v>
      </c>
      <c r="B154" s="49">
        <v>43049</v>
      </c>
      <c r="C154" s="25">
        <v>43009</v>
      </c>
      <c r="D154" s="25">
        <v>43100</v>
      </c>
      <c r="E154" s="1" t="s">
        <v>67</v>
      </c>
      <c r="F154" s="1" t="s">
        <v>95</v>
      </c>
      <c r="H154" s="1" t="s">
        <v>96</v>
      </c>
      <c r="L154" s="1" t="s">
        <v>100</v>
      </c>
      <c r="Q154" s="1">
        <v>21128</v>
      </c>
      <c r="T154" s="1">
        <v>10</v>
      </c>
      <c r="U154" s="28">
        <f t="shared" si="6"/>
        <v>4.7883547213177551E-4</v>
      </c>
      <c r="AB154" s="50">
        <v>21128</v>
      </c>
      <c r="AF154" s="50">
        <v>20884</v>
      </c>
      <c r="AG154" s="28">
        <f t="shared" si="10"/>
        <v>0.98845134418780767</v>
      </c>
      <c r="AI154" s="26">
        <v>27.05</v>
      </c>
      <c r="AL154" s="26">
        <f t="shared" si="8"/>
        <v>564.9122000000001</v>
      </c>
    </row>
    <row r="155" spans="1:38">
      <c r="A155" s="1" t="s">
        <v>94</v>
      </c>
      <c r="B155" s="49">
        <v>43050</v>
      </c>
      <c r="C155" s="25">
        <v>43009</v>
      </c>
      <c r="D155" s="25">
        <v>43100</v>
      </c>
      <c r="E155" s="1" t="s">
        <v>67</v>
      </c>
      <c r="F155" s="1" t="s">
        <v>95</v>
      </c>
      <c r="H155" s="1" t="s">
        <v>96</v>
      </c>
      <c r="L155" s="1" t="s">
        <v>100</v>
      </c>
      <c r="Q155" s="1">
        <v>21234</v>
      </c>
      <c r="T155" s="1">
        <v>10</v>
      </c>
      <c r="U155" s="28">
        <f t="shared" si="6"/>
        <v>4.7837734404898585E-4</v>
      </c>
      <c r="AB155" s="50">
        <v>21234</v>
      </c>
      <c r="AF155" s="50">
        <v>20904</v>
      </c>
      <c r="AG155" s="28">
        <f t="shared" si="10"/>
        <v>0.98445888669115567</v>
      </c>
      <c r="AI155" s="26">
        <v>27.05</v>
      </c>
      <c r="AL155" s="26">
        <f t="shared" si="8"/>
        <v>565.45320000000004</v>
      </c>
    </row>
    <row r="156" spans="1:38">
      <c r="A156" s="1" t="s">
        <v>94</v>
      </c>
      <c r="B156" s="49">
        <v>43051</v>
      </c>
      <c r="C156" s="25">
        <v>43009</v>
      </c>
      <c r="D156" s="25">
        <v>43100</v>
      </c>
      <c r="E156" s="1" t="s">
        <v>67</v>
      </c>
      <c r="F156" s="1" t="s">
        <v>95</v>
      </c>
      <c r="H156" s="1" t="s">
        <v>96</v>
      </c>
      <c r="L156" s="1" t="s">
        <v>100</v>
      </c>
      <c r="Q156" s="1">
        <v>22470</v>
      </c>
      <c r="T156" s="1">
        <v>18</v>
      </c>
      <c r="U156" s="28">
        <f t="shared" si="6"/>
        <v>8.1732733959950961E-4</v>
      </c>
      <c r="AB156" s="50">
        <v>22470</v>
      </c>
      <c r="AF156" s="50">
        <v>22023</v>
      </c>
      <c r="AG156" s="28">
        <f t="shared" si="10"/>
        <v>0.98010680907877168</v>
      </c>
      <c r="AI156" s="26">
        <v>27.05</v>
      </c>
      <c r="AL156" s="26">
        <f t="shared" si="8"/>
        <v>595.72215000000006</v>
      </c>
    </row>
    <row r="157" spans="1:38">
      <c r="A157" s="1" t="s">
        <v>94</v>
      </c>
      <c r="B157" s="49">
        <v>43045</v>
      </c>
      <c r="C157" s="25">
        <v>43009</v>
      </c>
      <c r="D157" s="25">
        <v>43100</v>
      </c>
      <c r="E157" s="1" t="s">
        <v>67</v>
      </c>
      <c r="F157" s="1" t="s">
        <v>95</v>
      </c>
      <c r="H157" s="1" t="s">
        <v>97</v>
      </c>
      <c r="L157" s="1" t="s">
        <v>101</v>
      </c>
      <c r="T157" s="1">
        <v>0</v>
      </c>
      <c r="U157" s="28">
        <f t="shared" si="6"/>
        <v>0</v>
      </c>
      <c r="AF157" s="50">
        <v>4832</v>
      </c>
      <c r="AI157" s="26">
        <v>6.17</v>
      </c>
      <c r="AL157" s="26">
        <f t="shared" si="8"/>
        <v>29.81344</v>
      </c>
    </row>
    <row r="158" spans="1:38">
      <c r="A158" s="1" t="s">
        <v>94</v>
      </c>
      <c r="B158" s="49">
        <v>43046</v>
      </c>
      <c r="C158" s="25">
        <v>43009</v>
      </c>
      <c r="D158" s="25">
        <v>43100</v>
      </c>
      <c r="E158" s="1" t="s">
        <v>67</v>
      </c>
      <c r="F158" s="1" t="s">
        <v>95</v>
      </c>
      <c r="H158" s="1" t="s">
        <v>97</v>
      </c>
      <c r="L158" s="1" t="s">
        <v>101</v>
      </c>
      <c r="T158" s="1">
        <v>3</v>
      </c>
      <c r="U158" s="28">
        <f t="shared" si="6"/>
        <v>4.5406387165127893E-4</v>
      </c>
      <c r="AF158" s="50">
        <v>6607</v>
      </c>
      <c r="AI158" s="26">
        <v>6.17</v>
      </c>
      <c r="AL158" s="26">
        <f t="shared" si="8"/>
        <v>40.765190000000004</v>
      </c>
    </row>
    <row r="159" spans="1:38">
      <c r="A159" s="1" t="s">
        <v>94</v>
      </c>
      <c r="B159" s="49">
        <v>43047</v>
      </c>
      <c r="C159" s="25">
        <v>43009</v>
      </c>
      <c r="D159" s="25">
        <v>43100</v>
      </c>
      <c r="E159" s="1" t="s">
        <v>67</v>
      </c>
      <c r="F159" s="1" t="s">
        <v>95</v>
      </c>
      <c r="H159" s="1" t="s">
        <v>97</v>
      </c>
      <c r="L159" s="1" t="s">
        <v>101</v>
      </c>
      <c r="T159" s="1">
        <v>2</v>
      </c>
      <c r="U159" s="28">
        <f t="shared" si="6"/>
        <v>4.4802867383512545E-4</v>
      </c>
      <c r="AF159" s="50">
        <v>4464</v>
      </c>
      <c r="AI159" s="26">
        <v>6.17</v>
      </c>
      <c r="AL159" s="26">
        <f t="shared" si="8"/>
        <v>27.54288</v>
      </c>
    </row>
    <row r="160" spans="1:38">
      <c r="A160" s="1" t="s">
        <v>94</v>
      </c>
      <c r="B160" s="49">
        <v>43048</v>
      </c>
      <c r="C160" s="25">
        <v>43009</v>
      </c>
      <c r="D160" s="25">
        <v>43100</v>
      </c>
      <c r="E160" s="1" t="s">
        <v>67</v>
      </c>
      <c r="F160" s="1" t="s">
        <v>95</v>
      </c>
      <c r="H160" s="1" t="s">
        <v>97</v>
      </c>
      <c r="L160" s="1" t="s">
        <v>101</v>
      </c>
      <c r="T160" s="1">
        <v>15</v>
      </c>
      <c r="U160" s="28">
        <f t="shared" si="6"/>
        <v>8.6162329829398592E-4</v>
      </c>
      <c r="AF160" s="50">
        <v>17409</v>
      </c>
      <c r="AI160" s="26">
        <v>6.17</v>
      </c>
      <c r="AL160" s="26">
        <f t="shared" si="8"/>
        <v>107.41352999999999</v>
      </c>
    </row>
    <row r="161" spans="1:38">
      <c r="A161" s="1" t="s">
        <v>94</v>
      </c>
      <c r="B161" s="49">
        <v>43049</v>
      </c>
      <c r="C161" s="25">
        <v>43009</v>
      </c>
      <c r="D161" s="25">
        <v>43100</v>
      </c>
      <c r="E161" s="1" t="s">
        <v>67</v>
      </c>
      <c r="F161" s="1" t="s">
        <v>95</v>
      </c>
      <c r="H161" s="1" t="s">
        <v>97</v>
      </c>
      <c r="L161" s="1" t="s">
        <v>101</v>
      </c>
      <c r="T161" s="1">
        <v>3</v>
      </c>
      <c r="U161" s="28">
        <f t="shared" si="6"/>
        <v>6.9557152793878966E-4</v>
      </c>
      <c r="AF161" s="50">
        <v>4313</v>
      </c>
      <c r="AI161" s="26">
        <v>6.17</v>
      </c>
      <c r="AL161" s="26">
        <f t="shared" si="8"/>
        <v>26.61121</v>
      </c>
    </row>
    <row r="162" spans="1:38">
      <c r="A162" s="1" t="s">
        <v>94</v>
      </c>
      <c r="B162" s="49">
        <v>43050</v>
      </c>
      <c r="C162" s="25">
        <v>43009</v>
      </c>
      <c r="D162" s="25">
        <v>43100</v>
      </c>
      <c r="E162" s="1" t="s">
        <v>67</v>
      </c>
      <c r="F162" s="1" t="s">
        <v>95</v>
      </c>
      <c r="H162" s="1" t="s">
        <v>97</v>
      </c>
      <c r="L162" s="1" t="s">
        <v>101</v>
      </c>
      <c r="T162" s="1">
        <v>5</v>
      </c>
      <c r="U162" s="28">
        <f t="shared" si="6"/>
        <v>1.2275963663147557E-3</v>
      </c>
      <c r="AF162" s="50">
        <v>4073</v>
      </c>
      <c r="AI162" s="26">
        <v>6.17</v>
      </c>
      <c r="AL162" s="26">
        <f t="shared" si="8"/>
        <v>25.130410000000001</v>
      </c>
    </row>
    <row r="163" spans="1:38">
      <c r="A163" s="1" t="s">
        <v>94</v>
      </c>
      <c r="B163" s="49">
        <v>43051</v>
      </c>
      <c r="C163" s="25">
        <v>43009</v>
      </c>
      <c r="D163" s="25">
        <v>43100</v>
      </c>
      <c r="E163" s="1" t="s">
        <v>67</v>
      </c>
      <c r="F163" s="1" t="s">
        <v>95</v>
      </c>
      <c r="H163" s="1" t="s">
        <v>97</v>
      </c>
      <c r="L163" s="1" t="s">
        <v>101</v>
      </c>
      <c r="T163" s="1">
        <v>4</v>
      </c>
      <c r="U163" s="28">
        <f t="shared" ref="U163:U227" si="11">T163/AF163</f>
        <v>9.4206311822892137E-4</v>
      </c>
      <c r="AF163" s="50">
        <v>4246</v>
      </c>
      <c r="AI163" s="26">
        <v>6.17</v>
      </c>
      <c r="AL163" s="26">
        <f t="shared" si="8"/>
        <v>26.19782</v>
      </c>
    </row>
    <row r="164" spans="1:38">
      <c r="A164" s="1" t="s">
        <v>94</v>
      </c>
      <c r="B164" s="49">
        <v>43045</v>
      </c>
      <c r="C164" s="25">
        <v>43009</v>
      </c>
      <c r="D164" s="25">
        <v>43100</v>
      </c>
      <c r="E164" s="1" t="s">
        <v>67</v>
      </c>
      <c r="F164" s="1" t="s">
        <v>95</v>
      </c>
      <c r="H164" s="1" t="s">
        <v>98</v>
      </c>
      <c r="L164" s="1" t="s">
        <v>102</v>
      </c>
      <c r="T164" s="1">
        <v>3</v>
      </c>
      <c r="U164" s="28">
        <f t="shared" si="11"/>
        <v>5.7659042859888531E-4</v>
      </c>
      <c r="AF164" s="50">
        <v>5203</v>
      </c>
      <c r="AI164" s="26">
        <v>6.17</v>
      </c>
      <c r="AL164" s="26">
        <f t="shared" si="8"/>
        <v>32.102509999999995</v>
      </c>
    </row>
    <row r="165" spans="1:38">
      <c r="A165" s="1" t="s">
        <v>94</v>
      </c>
      <c r="B165" s="49">
        <v>43046</v>
      </c>
      <c r="C165" s="25">
        <v>43009</v>
      </c>
      <c r="D165" s="25">
        <v>43100</v>
      </c>
      <c r="E165" s="1" t="s">
        <v>67</v>
      </c>
      <c r="F165" s="1" t="s">
        <v>95</v>
      </c>
      <c r="H165" s="1" t="s">
        <v>98</v>
      </c>
      <c r="L165" s="1" t="s">
        <v>102</v>
      </c>
      <c r="T165" s="1">
        <v>2</v>
      </c>
      <c r="U165" s="28">
        <f t="shared" si="11"/>
        <v>3.6845983787767134E-4</v>
      </c>
      <c r="AF165" s="50">
        <v>5428</v>
      </c>
      <c r="AI165" s="26">
        <v>6.17</v>
      </c>
      <c r="AL165" s="26">
        <f t="shared" si="8"/>
        <v>33.490760000000002</v>
      </c>
    </row>
    <row r="166" spans="1:38">
      <c r="A166" s="1" t="s">
        <v>94</v>
      </c>
      <c r="B166" s="49">
        <v>43047</v>
      </c>
      <c r="C166" s="25">
        <v>43009</v>
      </c>
      <c r="D166" s="25">
        <v>43100</v>
      </c>
      <c r="E166" s="1" t="s">
        <v>67</v>
      </c>
      <c r="F166" s="1" t="s">
        <v>95</v>
      </c>
      <c r="H166" s="1" t="s">
        <v>98</v>
      </c>
      <c r="L166" s="1" t="s">
        <v>102</v>
      </c>
      <c r="T166" s="1">
        <v>0</v>
      </c>
      <c r="U166" s="28">
        <f t="shared" si="11"/>
        <v>0</v>
      </c>
      <c r="AF166" s="50">
        <v>3999</v>
      </c>
      <c r="AI166" s="26">
        <v>6.17</v>
      </c>
      <c r="AL166" s="26">
        <f t="shared" si="8"/>
        <v>24.673829999999999</v>
      </c>
    </row>
    <row r="167" spans="1:38">
      <c r="A167" s="1" t="s">
        <v>94</v>
      </c>
      <c r="B167" s="49">
        <v>43048</v>
      </c>
      <c r="C167" s="25">
        <v>43009</v>
      </c>
      <c r="D167" s="25">
        <v>43100</v>
      </c>
      <c r="E167" s="1" t="s">
        <v>67</v>
      </c>
      <c r="F167" s="1" t="s">
        <v>95</v>
      </c>
      <c r="H167" s="1" t="s">
        <v>98</v>
      </c>
      <c r="L167" s="1" t="s">
        <v>102</v>
      </c>
      <c r="T167" s="1">
        <v>6</v>
      </c>
      <c r="U167" s="28">
        <f t="shared" si="11"/>
        <v>5.3590568060021436E-4</v>
      </c>
      <c r="AF167" s="50">
        <v>11196</v>
      </c>
      <c r="AI167" s="26">
        <v>6.17</v>
      </c>
      <c r="AL167" s="26">
        <f t="shared" si="8"/>
        <v>69.079319999999996</v>
      </c>
    </row>
    <row r="168" spans="1:38">
      <c r="A168" s="1" t="s">
        <v>94</v>
      </c>
      <c r="B168" s="49">
        <v>43049</v>
      </c>
      <c r="C168" s="25">
        <v>43009</v>
      </c>
      <c r="D168" s="25">
        <v>43100</v>
      </c>
      <c r="E168" s="1" t="s">
        <v>67</v>
      </c>
      <c r="F168" s="1" t="s">
        <v>95</v>
      </c>
      <c r="H168" s="1" t="s">
        <v>98</v>
      </c>
      <c r="L168" s="1" t="s">
        <v>102</v>
      </c>
      <c r="T168" s="1">
        <v>2</v>
      </c>
      <c r="U168" s="28">
        <f t="shared" si="11"/>
        <v>8.8378258948298722E-4</v>
      </c>
      <c r="AF168" s="50">
        <v>2263</v>
      </c>
      <c r="AI168" s="26">
        <v>6.17</v>
      </c>
      <c r="AL168" s="26">
        <f t="shared" si="8"/>
        <v>13.96271</v>
      </c>
    </row>
    <row r="169" spans="1:38">
      <c r="A169" s="1" t="s">
        <v>94</v>
      </c>
      <c r="B169" s="49">
        <v>43050</v>
      </c>
      <c r="C169" s="25">
        <v>43009</v>
      </c>
      <c r="D169" s="25">
        <v>43100</v>
      </c>
      <c r="E169" s="1" t="s">
        <v>67</v>
      </c>
      <c r="F169" s="1" t="s">
        <v>95</v>
      </c>
      <c r="H169" s="1" t="s">
        <v>98</v>
      </c>
      <c r="L169" s="1" t="s">
        <v>102</v>
      </c>
      <c r="T169" s="1">
        <v>4</v>
      </c>
      <c r="U169" s="28">
        <f t="shared" si="11"/>
        <v>1.4139271827500884E-3</v>
      </c>
      <c r="AF169" s="50">
        <v>2829</v>
      </c>
      <c r="AI169" s="26">
        <v>6.17</v>
      </c>
      <c r="AL169" s="26">
        <f t="shared" si="8"/>
        <v>17.454930000000001</v>
      </c>
    </row>
    <row r="170" spans="1:38">
      <c r="A170" s="1" t="s">
        <v>94</v>
      </c>
      <c r="B170" s="49">
        <v>43051</v>
      </c>
      <c r="C170" s="25">
        <v>43009</v>
      </c>
      <c r="D170" s="25">
        <v>43100</v>
      </c>
      <c r="E170" s="1" t="s">
        <v>67</v>
      </c>
      <c r="F170" s="1" t="s">
        <v>95</v>
      </c>
      <c r="H170" s="1" t="s">
        <v>98</v>
      </c>
      <c r="L170" s="1" t="s">
        <v>102</v>
      </c>
      <c r="T170" s="1">
        <v>0</v>
      </c>
      <c r="U170" s="28">
        <f t="shared" si="11"/>
        <v>0</v>
      </c>
      <c r="AF170" s="50">
        <v>3165</v>
      </c>
      <c r="AI170" s="26">
        <v>6.17</v>
      </c>
      <c r="AL170" s="26">
        <f t="shared" si="8"/>
        <v>19.52805</v>
      </c>
    </row>
    <row r="171" spans="1:38" s="37" customFormat="1">
      <c r="A171" s="37" t="s">
        <v>94</v>
      </c>
      <c r="B171" s="38">
        <v>43052</v>
      </c>
      <c r="C171" s="38">
        <v>43009</v>
      </c>
      <c r="D171" s="38">
        <v>43100</v>
      </c>
      <c r="E171" s="1" t="s">
        <v>67</v>
      </c>
      <c r="F171" s="37" t="s">
        <v>95</v>
      </c>
      <c r="H171" s="37" t="s">
        <v>96</v>
      </c>
      <c r="L171" s="37" t="s">
        <v>99</v>
      </c>
      <c r="Q171" s="37">
        <v>31147</v>
      </c>
      <c r="T171" s="37">
        <v>24</v>
      </c>
      <c r="U171" s="40">
        <f t="shared" si="11"/>
        <v>7.8492935635792783E-4</v>
      </c>
      <c r="AB171" s="39">
        <v>31147</v>
      </c>
      <c r="AF171" s="39">
        <v>30576</v>
      </c>
      <c r="AG171" s="28">
        <f t="shared" si="10"/>
        <v>0.98166757633158896</v>
      </c>
      <c r="AI171" s="41">
        <v>27.05</v>
      </c>
      <c r="AL171" s="41">
        <f t="shared" si="8"/>
        <v>827.08080000000007</v>
      </c>
    </row>
    <row r="172" spans="1:38">
      <c r="A172" s="1" t="s">
        <v>94</v>
      </c>
      <c r="B172" s="25">
        <v>43053</v>
      </c>
      <c r="C172" s="25">
        <v>43009</v>
      </c>
      <c r="D172" s="25">
        <v>43100</v>
      </c>
      <c r="E172" s="1" t="s">
        <v>67</v>
      </c>
      <c r="F172" s="1" t="s">
        <v>95</v>
      </c>
      <c r="H172" s="1" t="s">
        <v>96</v>
      </c>
      <c r="L172" s="1" t="s">
        <v>99</v>
      </c>
      <c r="Q172" s="1">
        <v>33880</v>
      </c>
      <c r="T172" s="1">
        <v>26</v>
      </c>
      <c r="U172" s="28">
        <f t="shared" si="11"/>
        <v>7.8080422835520591E-4</v>
      </c>
      <c r="AB172" s="31">
        <v>33880</v>
      </c>
      <c r="AF172" s="31">
        <v>33299</v>
      </c>
      <c r="AG172" s="28">
        <f t="shared" si="10"/>
        <v>0.98285123966942145</v>
      </c>
      <c r="AI172" s="26">
        <v>27.05</v>
      </c>
      <c r="AL172" s="26">
        <f t="shared" si="8"/>
        <v>900.73795000000007</v>
      </c>
    </row>
    <row r="173" spans="1:38">
      <c r="A173" s="1" t="s">
        <v>94</v>
      </c>
      <c r="B173" s="25">
        <v>43054</v>
      </c>
      <c r="C173" s="25">
        <v>43009</v>
      </c>
      <c r="D173" s="25">
        <v>43100</v>
      </c>
      <c r="E173" s="1" t="s">
        <v>67</v>
      </c>
      <c r="F173" s="1" t="s">
        <v>95</v>
      </c>
      <c r="H173" s="1" t="s">
        <v>96</v>
      </c>
      <c r="L173" s="1" t="s">
        <v>99</v>
      </c>
      <c r="Q173" s="1">
        <v>28864</v>
      </c>
      <c r="T173" s="1">
        <v>30</v>
      </c>
      <c r="U173" s="28">
        <f t="shared" si="11"/>
        <v>1.0536667603259344E-3</v>
      </c>
      <c r="AB173" s="31">
        <v>28864</v>
      </c>
      <c r="AF173" s="31">
        <v>28472</v>
      </c>
      <c r="AG173" s="28">
        <f t="shared" si="10"/>
        <v>0.98641906873614194</v>
      </c>
      <c r="AI173" s="26">
        <v>27.05</v>
      </c>
      <c r="AL173" s="26">
        <f t="shared" si="8"/>
        <v>770.16759999999999</v>
      </c>
    </row>
    <row r="174" spans="1:38">
      <c r="A174" s="1" t="s">
        <v>94</v>
      </c>
      <c r="B174" s="25">
        <v>43055</v>
      </c>
      <c r="C174" s="25">
        <v>43009</v>
      </c>
      <c r="D174" s="25">
        <v>43100</v>
      </c>
      <c r="E174" s="1" t="s">
        <v>67</v>
      </c>
      <c r="F174" s="1" t="s">
        <v>95</v>
      </c>
      <c r="H174" s="1" t="s">
        <v>96</v>
      </c>
      <c r="L174" s="1" t="s">
        <v>99</v>
      </c>
      <c r="Q174" s="1">
        <v>30341</v>
      </c>
      <c r="T174" s="1">
        <v>13</v>
      </c>
      <c r="U174" s="28">
        <f t="shared" si="11"/>
        <v>4.3218085106382976E-4</v>
      </c>
      <c r="AB174" s="31">
        <v>30341</v>
      </c>
      <c r="AF174" s="31">
        <v>30080</v>
      </c>
      <c r="AG174" s="28">
        <f t="shared" si="10"/>
        <v>0.99139777858343492</v>
      </c>
      <c r="AI174" s="26">
        <v>27.05</v>
      </c>
      <c r="AL174" s="26">
        <f t="shared" si="8"/>
        <v>813.66399999999999</v>
      </c>
    </row>
    <row r="175" spans="1:38">
      <c r="A175" s="1" t="s">
        <v>94</v>
      </c>
      <c r="B175" s="25">
        <v>43056</v>
      </c>
      <c r="C175" s="25">
        <v>43009</v>
      </c>
      <c r="D175" s="25">
        <v>43100</v>
      </c>
      <c r="E175" s="1" t="s">
        <v>67</v>
      </c>
      <c r="F175" s="1" t="s">
        <v>95</v>
      </c>
      <c r="H175" s="1" t="s">
        <v>96</v>
      </c>
      <c r="L175" s="1" t="s">
        <v>99</v>
      </c>
      <c r="Q175" s="1">
        <v>30556</v>
      </c>
      <c r="T175" s="1">
        <v>14</v>
      </c>
      <c r="U175" s="28">
        <f t="shared" si="11"/>
        <v>4.6250412950115625E-4</v>
      </c>
      <c r="AB175" s="31">
        <v>30556</v>
      </c>
      <c r="AF175" s="31">
        <v>30270</v>
      </c>
      <c r="AG175" s="28">
        <f t="shared" si="10"/>
        <v>0.99064013614347424</v>
      </c>
      <c r="AI175" s="26">
        <v>27.05</v>
      </c>
      <c r="AL175" s="26">
        <f t="shared" si="8"/>
        <v>818.80349999999999</v>
      </c>
    </row>
    <row r="176" spans="1:38">
      <c r="A176" s="1" t="s">
        <v>94</v>
      </c>
      <c r="B176" s="25">
        <v>43057</v>
      </c>
      <c r="C176" s="25">
        <v>43009</v>
      </c>
      <c r="D176" s="25">
        <v>43100</v>
      </c>
      <c r="E176" s="1" t="s">
        <v>67</v>
      </c>
      <c r="F176" s="1" t="s">
        <v>95</v>
      </c>
      <c r="H176" s="1" t="s">
        <v>96</v>
      </c>
      <c r="L176" s="1" t="s">
        <v>99</v>
      </c>
      <c r="Q176" s="1">
        <v>30547</v>
      </c>
      <c r="T176" s="1">
        <v>14</v>
      </c>
      <c r="U176" s="28">
        <f t="shared" si="11"/>
        <v>4.6274872744099955E-4</v>
      </c>
      <c r="AB176" s="31">
        <v>30547</v>
      </c>
      <c r="AF176" s="31">
        <v>30254</v>
      </c>
      <c r="AG176" s="28">
        <f t="shared" si="10"/>
        <v>0.99040822339345924</v>
      </c>
      <c r="AI176" s="26">
        <v>27.05</v>
      </c>
      <c r="AL176" s="26">
        <f t="shared" ref="AL176:AL197" si="12">AF176*AI176/1000</f>
        <v>818.37070000000006</v>
      </c>
    </row>
    <row r="177" spans="1:38">
      <c r="A177" s="1" t="s">
        <v>94</v>
      </c>
      <c r="B177" s="25">
        <v>43058</v>
      </c>
      <c r="C177" s="25">
        <v>43009</v>
      </c>
      <c r="D177" s="25">
        <v>43100</v>
      </c>
      <c r="E177" s="1" t="s">
        <v>67</v>
      </c>
      <c r="F177" s="1" t="s">
        <v>95</v>
      </c>
      <c r="H177" s="1" t="s">
        <v>96</v>
      </c>
      <c r="L177" s="1" t="s">
        <v>99</v>
      </c>
      <c r="Q177" s="1">
        <v>32087</v>
      </c>
      <c r="T177" s="1">
        <v>27</v>
      </c>
      <c r="U177" s="28">
        <f t="shared" si="11"/>
        <v>8.5138586699460791E-4</v>
      </c>
      <c r="AB177" s="31">
        <v>32087</v>
      </c>
      <c r="AF177" s="31">
        <v>31713</v>
      </c>
      <c r="AG177" s="28">
        <f t="shared" si="10"/>
        <v>0.98834418923551592</v>
      </c>
      <c r="AI177" s="26">
        <v>27.05</v>
      </c>
      <c r="AL177" s="26">
        <f t="shared" si="12"/>
        <v>857.83665000000008</v>
      </c>
    </row>
    <row r="178" spans="1:38">
      <c r="A178" s="1" t="s">
        <v>94</v>
      </c>
      <c r="B178" s="25">
        <v>43052</v>
      </c>
      <c r="C178" s="25">
        <v>43009</v>
      </c>
      <c r="D178" s="25">
        <v>43100</v>
      </c>
      <c r="E178" s="1" t="s">
        <v>67</v>
      </c>
      <c r="F178" s="1" t="s">
        <v>95</v>
      </c>
      <c r="H178" s="1" t="s">
        <v>96</v>
      </c>
      <c r="L178" s="1" t="s">
        <v>100</v>
      </c>
      <c r="Q178" s="1">
        <v>20281</v>
      </c>
      <c r="T178" s="1">
        <v>13</v>
      </c>
      <c r="U178" s="28">
        <f t="shared" si="11"/>
        <v>6.5293822199899551E-4</v>
      </c>
      <c r="AB178" s="31">
        <v>20281</v>
      </c>
      <c r="AF178" s="31">
        <v>19910</v>
      </c>
      <c r="AG178" s="28">
        <f t="shared" si="10"/>
        <v>0.98170701641930869</v>
      </c>
      <c r="AI178" s="26">
        <v>27.05</v>
      </c>
      <c r="AL178" s="26">
        <f t="shared" si="12"/>
        <v>538.56550000000004</v>
      </c>
    </row>
    <row r="179" spans="1:38">
      <c r="A179" s="1" t="s">
        <v>94</v>
      </c>
      <c r="B179" s="25">
        <v>43053</v>
      </c>
      <c r="C179" s="25">
        <v>43009</v>
      </c>
      <c r="D179" s="25">
        <v>43100</v>
      </c>
      <c r="E179" s="1" t="s">
        <v>67</v>
      </c>
      <c r="F179" s="1" t="s">
        <v>95</v>
      </c>
      <c r="H179" s="1" t="s">
        <v>96</v>
      </c>
      <c r="L179" s="1" t="s">
        <v>100</v>
      </c>
      <c r="Q179" s="1">
        <v>23523</v>
      </c>
      <c r="T179" s="1">
        <v>12</v>
      </c>
      <c r="U179" s="28">
        <f t="shared" si="11"/>
        <v>5.2038161318300089E-4</v>
      </c>
      <c r="AB179" s="31">
        <v>23523</v>
      </c>
      <c r="AF179" s="31">
        <v>23060</v>
      </c>
      <c r="AG179" s="28">
        <f t="shared" si="10"/>
        <v>0.98031713641967433</v>
      </c>
      <c r="AI179" s="26">
        <v>27.05</v>
      </c>
      <c r="AL179" s="26">
        <f t="shared" si="12"/>
        <v>623.77300000000002</v>
      </c>
    </row>
    <row r="180" spans="1:38">
      <c r="A180" s="1" t="s">
        <v>94</v>
      </c>
      <c r="B180" s="25">
        <v>43054</v>
      </c>
      <c r="C180" s="25">
        <v>43009</v>
      </c>
      <c r="D180" s="25">
        <v>43100</v>
      </c>
      <c r="E180" s="1" t="s">
        <v>67</v>
      </c>
      <c r="F180" s="1" t="s">
        <v>95</v>
      </c>
      <c r="H180" s="1" t="s">
        <v>96</v>
      </c>
      <c r="L180" s="1" t="s">
        <v>100</v>
      </c>
      <c r="Q180" s="1">
        <v>19254</v>
      </c>
      <c r="T180" s="1">
        <v>18</v>
      </c>
      <c r="U180" s="28">
        <f t="shared" si="11"/>
        <v>9.4986807387862802E-4</v>
      </c>
      <c r="AB180" s="31">
        <v>19254</v>
      </c>
      <c r="AF180" s="31">
        <v>18950</v>
      </c>
      <c r="AG180" s="28">
        <f t="shared" si="10"/>
        <v>0.9842110730237873</v>
      </c>
      <c r="AI180" s="26">
        <v>27.05</v>
      </c>
      <c r="AL180" s="26">
        <f t="shared" si="12"/>
        <v>512.59749999999997</v>
      </c>
    </row>
    <row r="181" spans="1:38">
      <c r="A181" s="1" t="s">
        <v>94</v>
      </c>
      <c r="B181" s="25">
        <v>43055</v>
      </c>
      <c r="C181" s="25">
        <v>43009</v>
      </c>
      <c r="D181" s="25">
        <v>43100</v>
      </c>
      <c r="E181" s="1" t="s">
        <v>67</v>
      </c>
      <c r="F181" s="1" t="s">
        <v>95</v>
      </c>
      <c r="H181" s="1" t="s">
        <v>96</v>
      </c>
      <c r="L181" s="1" t="s">
        <v>100</v>
      </c>
      <c r="Q181" s="1">
        <v>20344</v>
      </c>
      <c r="T181" s="1">
        <v>5</v>
      </c>
      <c r="U181" s="28">
        <f t="shared" si="11"/>
        <v>2.4817590708294039E-4</v>
      </c>
      <c r="AB181" s="31">
        <v>20344</v>
      </c>
      <c r="AF181" s="31">
        <v>20147</v>
      </c>
      <c r="AG181" s="28">
        <f t="shared" si="10"/>
        <v>0.99031655524970508</v>
      </c>
      <c r="AI181" s="26">
        <v>27.05</v>
      </c>
      <c r="AL181" s="26">
        <f t="shared" si="12"/>
        <v>544.97635000000002</v>
      </c>
    </row>
    <row r="182" spans="1:38">
      <c r="A182" s="1" t="s">
        <v>94</v>
      </c>
      <c r="B182" s="25">
        <v>43056</v>
      </c>
      <c r="C182" s="25">
        <v>43009</v>
      </c>
      <c r="D182" s="25">
        <v>43100</v>
      </c>
      <c r="E182" s="1" t="s">
        <v>67</v>
      </c>
      <c r="F182" s="1" t="s">
        <v>95</v>
      </c>
      <c r="H182" s="1" t="s">
        <v>96</v>
      </c>
      <c r="L182" s="1" t="s">
        <v>100</v>
      </c>
      <c r="Q182" s="1">
        <v>22165</v>
      </c>
      <c r="T182" s="1">
        <v>14</v>
      </c>
      <c r="U182" s="28">
        <f t="shared" si="11"/>
        <v>6.3795853269537478E-4</v>
      </c>
      <c r="AB182" s="31">
        <v>22165</v>
      </c>
      <c r="AF182" s="31">
        <v>21945</v>
      </c>
      <c r="AG182" s="28">
        <f t="shared" si="10"/>
        <v>0.99007444168734493</v>
      </c>
      <c r="AI182" s="26">
        <v>27.05</v>
      </c>
      <c r="AL182" s="26">
        <f t="shared" si="12"/>
        <v>593.61225000000002</v>
      </c>
    </row>
    <row r="183" spans="1:38">
      <c r="A183" s="1" t="s">
        <v>94</v>
      </c>
      <c r="B183" s="25">
        <v>43057</v>
      </c>
      <c r="C183" s="25">
        <v>43009</v>
      </c>
      <c r="D183" s="25">
        <v>43100</v>
      </c>
      <c r="E183" s="1" t="s">
        <v>67</v>
      </c>
      <c r="F183" s="1" t="s">
        <v>95</v>
      </c>
      <c r="H183" s="1" t="s">
        <v>96</v>
      </c>
      <c r="L183" s="1" t="s">
        <v>100</v>
      </c>
      <c r="Q183" s="1">
        <v>20573</v>
      </c>
      <c r="T183" s="1">
        <v>10</v>
      </c>
      <c r="U183" s="28">
        <f t="shared" si="11"/>
        <v>4.9185972160739762E-4</v>
      </c>
      <c r="AB183" s="31">
        <v>20573</v>
      </c>
      <c r="AF183" s="31">
        <v>20331</v>
      </c>
      <c r="AG183" s="28">
        <f t="shared" si="10"/>
        <v>0.9882370096728722</v>
      </c>
      <c r="AI183" s="26">
        <v>27.05</v>
      </c>
      <c r="AL183" s="26">
        <f t="shared" si="12"/>
        <v>549.95355000000006</v>
      </c>
    </row>
    <row r="184" spans="1:38">
      <c r="A184" s="1" t="s">
        <v>94</v>
      </c>
      <c r="B184" s="25">
        <v>43058</v>
      </c>
      <c r="C184" s="25">
        <v>43009</v>
      </c>
      <c r="D184" s="25">
        <v>43100</v>
      </c>
      <c r="E184" s="1" t="s">
        <v>67</v>
      </c>
      <c r="F184" s="1" t="s">
        <v>95</v>
      </c>
      <c r="H184" s="1" t="s">
        <v>96</v>
      </c>
      <c r="L184" s="1" t="s">
        <v>100</v>
      </c>
      <c r="Q184" s="1">
        <v>21823</v>
      </c>
      <c r="T184" s="1">
        <v>8</v>
      </c>
      <c r="U184" s="28">
        <f t="shared" si="11"/>
        <v>3.7071362372567191E-4</v>
      </c>
      <c r="AB184" s="31">
        <v>21823</v>
      </c>
      <c r="AF184" s="31">
        <v>21580</v>
      </c>
      <c r="AG184" s="28">
        <f t="shared" si="10"/>
        <v>0.98886495898822346</v>
      </c>
      <c r="AI184" s="26">
        <v>27.05</v>
      </c>
      <c r="AL184" s="26">
        <f t="shared" si="12"/>
        <v>583.73900000000003</v>
      </c>
    </row>
    <row r="185" spans="1:38">
      <c r="A185" s="1" t="s">
        <v>94</v>
      </c>
      <c r="B185" s="25">
        <v>43052</v>
      </c>
      <c r="C185" s="25">
        <v>43009</v>
      </c>
      <c r="D185" s="25">
        <v>43100</v>
      </c>
      <c r="E185" s="1" t="s">
        <v>67</v>
      </c>
      <c r="F185" s="1" t="s">
        <v>95</v>
      </c>
      <c r="H185" s="1" t="s">
        <v>97</v>
      </c>
      <c r="L185" s="1" t="s">
        <v>101</v>
      </c>
      <c r="T185" s="1">
        <v>4</v>
      </c>
      <c r="U185" s="28">
        <f t="shared" si="11"/>
        <v>9.8449421609648037E-4</v>
      </c>
      <c r="AF185" s="31">
        <v>4063</v>
      </c>
      <c r="AI185" s="26">
        <v>6.17</v>
      </c>
      <c r="AL185" s="26">
        <f t="shared" si="12"/>
        <v>25.068709999999999</v>
      </c>
    </row>
    <row r="186" spans="1:38">
      <c r="A186" s="1" t="s">
        <v>94</v>
      </c>
      <c r="B186" s="25">
        <v>43053</v>
      </c>
      <c r="C186" s="25">
        <v>43009</v>
      </c>
      <c r="D186" s="25">
        <v>43100</v>
      </c>
      <c r="E186" s="1" t="s">
        <v>67</v>
      </c>
      <c r="F186" s="1" t="s">
        <v>95</v>
      </c>
      <c r="H186" s="1" t="s">
        <v>97</v>
      </c>
      <c r="L186" s="1" t="s">
        <v>101</v>
      </c>
      <c r="T186" s="1">
        <v>7</v>
      </c>
      <c r="U186" s="28">
        <f t="shared" si="11"/>
        <v>9.196006305832896E-4</v>
      </c>
      <c r="AF186" s="31">
        <v>7612</v>
      </c>
      <c r="AI186" s="26">
        <v>6.17</v>
      </c>
      <c r="AL186" s="26">
        <f t="shared" si="12"/>
        <v>46.96604</v>
      </c>
    </row>
    <row r="187" spans="1:38">
      <c r="A187" s="1" t="s">
        <v>94</v>
      </c>
      <c r="B187" s="25">
        <v>43054</v>
      </c>
      <c r="C187" s="25">
        <v>43009</v>
      </c>
      <c r="D187" s="25">
        <v>43100</v>
      </c>
      <c r="E187" s="1" t="s">
        <v>67</v>
      </c>
      <c r="F187" s="1" t="s">
        <v>95</v>
      </c>
      <c r="H187" s="1" t="s">
        <v>97</v>
      </c>
      <c r="L187" s="1" t="s">
        <v>101</v>
      </c>
      <c r="T187" s="1">
        <v>5</v>
      </c>
      <c r="U187" s="28">
        <f t="shared" si="11"/>
        <v>1.2531328320802004E-3</v>
      </c>
      <c r="AF187" s="31">
        <v>3990</v>
      </c>
      <c r="AI187" s="26">
        <v>6.17</v>
      </c>
      <c r="AL187" s="26">
        <f t="shared" si="12"/>
        <v>24.618299999999998</v>
      </c>
    </row>
    <row r="188" spans="1:38">
      <c r="A188" s="1" t="s">
        <v>94</v>
      </c>
      <c r="B188" s="25">
        <v>43055</v>
      </c>
      <c r="C188" s="25">
        <v>43009</v>
      </c>
      <c r="D188" s="25">
        <v>43100</v>
      </c>
      <c r="E188" s="1" t="s">
        <v>67</v>
      </c>
      <c r="F188" s="1" t="s">
        <v>95</v>
      </c>
      <c r="H188" s="1" t="s">
        <v>97</v>
      </c>
      <c r="L188" s="1" t="s">
        <v>101</v>
      </c>
      <c r="T188" s="1">
        <v>12</v>
      </c>
      <c r="U188" s="28">
        <f t="shared" si="11"/>
        <v>6.1271381159050289E-4</v>
      </c>
      <c r="AF188" s="31">
        <v>19585</v>
      </c>
      <c r="AI188" s="26">
        <v>6.17</v>
      </c>
      <c r="AL188" s="26">
        <f t="shared" si="12"/>
        <v>120.83945</v>
      </c>
    </row>
    <row r="189" spans="1:38">
      <c r="A189" s="1" t="s">
        <v>94</v>
      </c>
      <c r="B189" s="25">
        <v>43056</v>
      </c>
      <c r="C189" s="25">
        <v>43009</v>
      </c>
      <c r="D189" s="25">
        <v>43100</v>
      </c>
      <c r="E189" s="1" t="s">
        <v>67</v>
      </c>
      <c r="F189" s="1" t="s">
        <v>95</v>
      </c>
      <c r="H189" s="1" t="s">
        <v>97</v>
      </c>
      <c r="L189" s="1" t="s">
        <v>101</v>
      </c>
      <c r="T189" s="1">
        <v>2</v>
      </c>
      <c r="U189" s="28">
        <f t="shared" si="11"/>
        <v>5.6931397665812699E-4</v>
      </c>
      <c r="AF189" s="31">
        <v>3513</v>
      </c>
      <c r="AI189" s="26">
        <v>6.17</v>
      </c>
      <c r="AL189" s="26">
        <f t="shared" si="12"/>
        <v>21.67521</v>
      </c>
    </row>
    <row r="190" spans="1:38">
      <c r="A190" s="1" t="s">
        <v>94</v>
      </c>
      <c r="B190" s="25">
        <v>43057</v>
      </c>
      <c r="C190" s="25">
        <v>43009</v>
      </c>
      <c r="D190" s="25">
        <v>43100</v>
      </c>
      <c r="E190" s="1" t="s">
        <v>67</v>
      </c>
      <c r="F190" s="1" t="s">
        <v>95</v>
      </c>
      <c r="H190" s="1" t="s">
        <v>97</v>
      </c>
      <c r="L190" s="1" t="s">
        <v>101</v>
      </c>
      <c r="T190" s="1">
        <v>2</v>
      </c>
      <c r="U190" s="28">
        <f t="shared" si="11"/>
        <v>5.099439061703213E-4</v>
      </c>
      <c r="AF190" s="31">
        <v>3922</v>
      </c>
      <c r="AI190" s="26">
        <v>6.17</v>
      </c>
      <c r="AL190" s="26">
        <f t="shared" si="12"/>
        <v>24.198739999999997</v>
      </c>
    </row>
    <row r="191" spans="1:38">
      <c r="A191" s="1" t="s">
        <v>94</v>
      </c>
      <c r="B191" s="25">
        <v>43058</v>
      </c>
      <c r="C191" s="25">
        <v>43009</v>
      </c>
      <c r="D191" s="25">
        <v>43100</v>
      </c>
      <c r="E191" s="1" t="s">
        <v>67</v>
      </c>
      <c r="F191" s="1" t="s">
        <v>95</v>
      </c>
      <c r="H191" s="1" t="s">
        <v>97</v>
      </c>
      <c r="L191" s="1" t="s">
        <v>101</v>
      </c>
      <c r="T191" s="1">
        <v>4</v>
      </c>
      <c r="U191" s="28">
        <f t="shared" si="11"/>
        <v>8.3857442348008382E-4</v>
      </c>
      <c r="AF191" s="31">
        <v>4770</v>
      </c>
      <c r="AI191" s="26">
        <v>6.17</v>
      </c>
      <c r="AL191" s="26">
        <f t="shared" si="12"/>
        <v>29.430900000000001</v>
      </c>
    </row>
    <row r="192" spans="1:38">
      <c r="A192" s="1" t="s">
        <v>94</v>
      </c>
      <c r="B192" s="25">
        <v>43052</v>
      </c>
      <c r="C192" s="25">
        <v>43009</v>
      </c>
      <c r="D192" s="25">
        <v>43100</v>
      </c>
      <c r="E192" s="1" t="s">
        <v>67</v>
      </c>
      <c r="F192" s="1" t="s">
        <v>95</v>
      </c>
      <c r="H192" s="1" t="s">
        <v>98</v>
      </c>
      <c r="L192" s="1" t="s">
        <v>102</v>
      </c>
      <c r="T192" s="1">
        <v>0</v>
      </c>
      <c r="U192" s="28">
        <f t="shared" si="11"/>
        <v>0</v>
      </c>
      <c r="AF192" s="31">
        <v>2910</v>
      </c>
      <c r="AI192" s="26">
        <v>6.17</v>
      </c>
      <c r="AL192" s="26">
        <f t="shared" si="12"/>
        <v>17.954699999999999</v>
      </c>
    </row>
    <row r="193" spans="1:38">
      <c r="A193" s="1" t="s">
        <v>94</v>
      </c>
      <c r="B193" s="25">
        <v>43053</v>
      </c>
      <c r="C193" s="25">
        <v>43009</v>
      </c>
      <c r="D193" s="25">
        <v>43100</v>
      </c>
      <c r="E193" s="1" t="s">
        <v>67</v>
      </c>
      <c r="F193" s="1" t="s">
        <v>95</v>
      </c>
      <c r="H193" s="1" t="s">
        <v>98</v>
      </c>
      <c r="L193" s="1" t="s">
        <v>102</v>
      </c>
      <c r="T193" s="1">
        <v>2</v>
      </c>
      <c r="U193" s="28">
        <f t="shared" si="11"/>
        <v>4.7869794159885112E-4</v>
      </c>
      <c r="AF193" s="31">
        <v>4178</v>
      </c>
      <c r="AI193" s="26">
        <v>6.17</v>
      </c>
      <c r="AL193" s="26">
        <f t="shared" si="12"/>
        <v>25.77826</v>
      </c>
    </row>
    <row r="194" spans="1:38">
      <c r="A194" s="1" t="s">
        <v>94</v>
      </c>
      <c r="B194" s="25">
        <v>43054</v>
      </c>
      <c r="C194" s="25">
        <v>43009</v>
      </c>
      <c r="D194" s="25">
        <v>43100</v>
      </c>
      <c r="E194" s="1" t="s">
        <v>67</v>
      </c>
      <c r="F194" s="1" t="s">
        <v>95</v>
      </c>
      <c r="H194" s="1" t="s">
        <v>98</v>
      </c>
      <c r="L194" s="1" t="s">
        <v>102</v>
      </c>
      <c r="T194" s="1">
        <v>5</v>
      </c>
      <c r="U194" s="28">
        <f t="shared" si="11"/>
        <v>1.3255567338282079E-3</v>
      </c>
      <c r="AF194" s="31">
        <v>3772</v>
      </c>
      <c r="AI194" s="26">
        <v>6.17</v>
      </c>
      <c r="AL194" s="26">
        <f t="shared" si="12"/>
        <v>23.273239999999998</v>
      </c>
    </row>
    <row r="195" spans="1:38">
      <c r="A195" s="1" t="s">
        <v>94</v>
      </c>
      <c r="B195" s="25">
        <v>43055</v>
      </c>
      <c r="C195" s="25">
        <v>43009</v>
      </c>
      <c r="D195" s="25">
        <v>43100</v>
      </c>
      <c r="E195" s="1" t="s">
        <v>67</v>
      </c>
      <c r="F195" s="1" t="s">
        <v>95</v>
      </c>
      <c r="H195" s="1" t="s">
        <v>98</v>
      </c>
      <c r="L195" s="1" t="s">
        <v>102</v>
      </c>
      <c r="T195" s="1">
        <v>3</v>
      </c>
      <c r="U195" s="28">
        <f t="shared" si="11"/>
        <v>6.4557779212395089E-4</v>
      </c>
      <c r="AF195" s="31">
        <v>4647</v>
      </c>
      <c r="AI195" s="26">
        <v>6.17</v>
      </c>
      <c r="AL195" s="26">
        <f t="shared" si="12"/>
        <v>28.671989999999997</v>
      </c>
    </row>
    <row r="196" spans="1:38">
      <c r="A196" s="1" t="s">
        <v>94</v>
      </c>
      <c r="B196" s="25">
        <v>43056</v>
      </c>
      <c r="C196" s="25">
        <v>43009</v>
      </c>
      <c r="D196" s="25">
        <v>43100</v>
      </c>
      <c r="E196" s="1" t="s">
        <v>67</v>
      </c>
      <c r="F196" s="1" t="s">
        <v>95</v>
      </c>
      <c r="H196" s="1" t="s">
        <v>98</v>
      </c>
      <c r="L196" s="1" t="s">
        <v>102</v>
      </c>
      <c r="T196" s="1">
        <v>2</v>
      </c>
      <c r="U196" s="28">
        <f t="shared" si="11"/>
        <v>9.0661831368993653E-4</v>
      </c>
      <c r="AF196" s="31">
        <v>2206</v>
      </c>
      <c r="AI196" s="26">
        <v>6.17</v>
      </c>
      <c r="AL196" s="26">
        <f t="shared" si="12"/>
        <v>13.61102</v>
      </c>
    </row>
    <row r="197" spans="1:38">
      <c r="A197" s="1" t="s">
        <v>94</v>
      </c>
      <c r="B197" s="25">
        <v>43057</v>
      </c>
      <c r="C197" s="25">
        <v>43009</v>
      </c>
      <c r="D197" s="25">
        <v>43100</v>
      </c>
      <c r="E197" s="1" t="s">
        <v>67</v>
      </c>
      <c r="F197" s="1" t="s">
        <v>95</v>
      </c>
      <c r="H197" s="1" t="s">
        <v>98</v>
      </c>
      <c r="L197" s="1" t="s">
        <v>102</v>
      </c>
      <c r="T197" s="1">
        <v>2</v>
      </c>
      <c r="U197" s="28">
        <f t="shared" si="11"/>
        <v>5.5788005578800558E-4</v>
      </c>
      <c r="AF197" s="31">
        <v>3585</v>
      </c>
      <c r="AI197" s="26">
        <v>6.17</v>
      </c>
      <c r="AL197" s="26">
        <f t="shared" si="12"/>
        <v>22.119450000000001</v>
      </c>
    </row>
    <row r="198" spans="1:38">
      <c r="A198" s="1" t="s">
        <v>94</v>
      </c>
      <c r="B198" s="25">
        <v>43058</v>
      </c>
      <c r="C198" s="25">
        <v>43009</v>
      </c>
      <c r="D198" s="25">
        <v>43100</v>
      </c>
      <c r="E198" s="1" t="s">
        <v>67</v>
      </c>
      <c r="F198" s="1" t="s">
        <v>95</v>
      </c>
      <c r="H198" s="1" t="s">
        <v>98</v>
      </c>
      <c r="L198" s="1" t="s">
        <v>102</v>
      </c>
      <c r="T198" s="1">
        <v>2</v>
      </c>
      <c r="U198" s="28">
        <f t="shared" si="11"/>
        <v>4.4563279857397502E-4</v>
      </c>
      <c r="AF198" s="31">
        <v>4488</v>
      </c>
      <c r="AI198" s="26">
        <v>6.17</v>
      </c>
      <c r="AL198" s="26">
        <f>AF198*AI198/1000</f>
        <v>27.69096</v>
      </c>
    </row>
    <row r="199" spans="1:38" s="37" customFormat="1">
      <c r="A199" s="37" t="s">
        <v>94</v>
      </c>
      <c r="B199" s="38">
        <v>43059</v>
      </c>
      <c r="C199" s="38">
        <v>43009</v>
      </c>
      <c r="D199" s="38">
        <v>43100</v>
      </c>
      <c r="E199" s="1" t="s">
        <v>67</v>
      </c>
      <c r="F199" s="37" t="s">
        <v>95</v>
      </c>
      <c r="H199" s="37" t="s">
        <v>97</v>
      </c>
      <c r="L199" s="37" t="s">
        <v>101</v>
      </c>
      <c r="T199" s="37">
        <v>2</v>
      </c>
      <c r="U199" s="40">
        <f t="shared" si="11"/>
        <v>4.419889502762431E-4</v>
      </c>
      <c r="AB199" s="39"/>
      <c r="AF199" s="39">
        <v>4525</v>
      </c>
      <c r="AG199" s="40"/>
      <c r="AI199" s="41">
        <v>6.17</v>
      </c>
      <c r="AL199" s="41">
        <f t="shared" ref="AL199:AL262" si="13">AF199*AI199/1000</f>
        <v>27.919250000000002</v>
      </c>
    </row>
    <row r="200" spans="1:38">
      <c r="A200" s="1" t="s">
        <v>94</v>
      </c>
      <c r="B200" s="25">
        <v>43060</v>
      </c>
      <c r="C200" s="25">
        <v>43009</v>
      </c>
      <c r="D200" s="25">
        <v>43100</v>
      </c>
      <c r="E200" s="1" t="s">
        <v>67</v>
      </c>
      <c r="F200" s="1" t="s">
        <v>95</v>
      </c>
      <c r="H200" s="1" t="s">
        <v>97</v>
      </c>
      <c r="L200" s="1" t="s">
        <v>101</v>
      </c>
      <c r="T200" s="1">
        <v>3</v>
      </c>
      <c r="U200" s="28">
        <f t="shared" si="11"/>
        <v>5.7262836419163968E-4</v>
      </c>
      <c r="AF200" s="31">
        <v>5239</v>
      </c>
      <c r="AI200" s="26">
        <v>6.17</v>
      </c>
      <c r="AL200" s="26">
        <f t="shared" si="13"/>
        <v>32.324629999999999</v>
      </c>
    </row>
    <row r="201" spans="1:38">
      <c r="A201" s="1" t="s">
        <v>94</v>
      </c>
      <c r="B201" s="25">
        <v>43061</v>
      </c>
      <c r="C201" s="25">
        <v>43009</v>
      </c>
      <c r="D201" s="25">
        <v>43100</v>
      </c>
      <c r="E201" s="1" t="s">
        <v>67</v>
      </c>
      <c r="F201" s="1" t="s">
        <v>95</v>
      </c>
      <c r="H201" s="1" t="s">
        <v>97</v>
      </c>
      <c r="L201" s="1" t="s">
        <v>101</v>
      </c>
      <c r="T201" s="1">
        <v>14</v>
      </c>
      <c r="U201" s="28">
        <f t="shared" si="11"/>
        <v>1.4144271570014145E-3</v>
      </c>
      <c r="AF201" s="31">
        <v>9898</v>
      </c>
      <c r="AI201" s="26">
        <v>6.17</v>
      </c>
      <c r="AL201" s="26">
        <f t="shared" si="13"/>
        <v>61.070659999999997</v>
      </c>
    </row>
    <row r="202" spans="1:38">
      <c r="A202" s="1" t="s">
        <v>94</v>
      </c>
      <c r="B202" s="25">
        <v>43062</v>
      </c>
      <c r="C202" s="25">
        <v>43009</v>
      </c>
      <c r="D202" s="25">
        <v>43100</v>
      </c>
      <c r="E202" s="1" t="s">
        <v>67</v>
      </c>
      <c r="F202" s="1" t="s">
        <v>95</v>
      </c>
      <c r="H202" s="1" t="s">
        <v>97</v>
      </c>
      <c r="L202" s="1" t="s">
        <v>101</v>
      </c>
      <c r="T202" s="1">
        <v>28</v>
      </c>
      <c r="U202" s="28">
        <f t="shared" si="11"/>
        <v>1.2177619275431653E-3</v>
      </c>
      <c r="AF202" s="31">
        <v>22993</v>
      </c>
      <c r="AI202" s="26">
        <v>6.17</v>
      </c>
      <c r="AL202" s="26">
        <f t="shared" si="13"/>
        <v>141.86680999999999</v>
      </c>
    </row>
    <row r="203" spans="1:38">
      <c r="A203" s="1" t="s">
        <v>94</v>
      </c>
      <c r="B203" s="25">
        <v>43063</v>
      </c>
      <c r="C203" s="25">
        <v>43009</v>
      </c>
      <c r="D203" s="25">
        <v>43100</v>
      </c>
      <c r="E203" s="1" t="s">
        <v>67</v>
      </c>
      <c r="F203" s="1" t="s">
        <v>95</v>
      </c>
      <c r="H203" s="1" t="s">
        <v>97</v>
      </c>
      <c r="L203" s="1" t="s">
        <v>101</v>
      </c>
      <c r="T203" s="1">
        <v>0</v>
      </c>
      <c r="U203" s="28">
        <f t="shared" si="11"/>
        <v>0</v>
      </c>
      <c r="AF203" s="31">
        <v>2894</v>
      </c>
      <c r="AI203" s="26">
        <v>6.17</v>
      </c>
      <c r="AL203" s="26">
        <f t="shared" si="13"/>
        <v>17.855979999999999</v>
      </c>
    </row>
    <row r="204" spans="1:38">
      <c r="A204" s="1" t="s">
        <v>94</v>
      </c>
      <c r="B204" s="25">
        <v>43064</v>
      </c>
      <c r="C204" s="25">
        <v>43009</v>
      </c>
      <c r="D204" s="25">
        <v>43100</v>
      </c>
      <c r="E204" s="1" t="s">
        <v>67</v>
      </c>
      <c r="F204" s="1" t="s">
        <v>95</v>
      </c>
      <c r="H204" s="1" t="s">
        <v>97</v>
      </c>
      <c r="L204" s="1" t="s">
        <v>101</v>
      </c>
      <c r="T204" s="1">
        <v>5</v>
      </c>
      <c r="U204" s="28">
        <f t="shared" si="11"/>
        <v>1.4084507042253522E-3</v>
      </c>
      <c r="AF204" s="31">
        <v>3550</v>
      </c>
      <c r="AI204" s="26">
        <v>6.17</v>
      </c>
      <c r="AL204" s="26">
        <f t="shared" si="13"/>
        <v>21.903500000000001</v>
      </c>
    </row>
    <row r="205" spans="1:38">
      <c r="A205" s="1" t="s">
        <v>94</v>
      </c>
      <c r="B205" s="25">
        <v>43065</v>
      </c>
      <c r="C205" s="25">
        <v>43009</v>
      </c>
      <c r="D205" s="25">
        <v>43100</v>
      </c>
      <c r="E205" s="1" t="s">
        <v>67</v>
      </c>
      <c r="F205" s="1" t="s">
        <v>95</v>
      </c>
      <c r="H205" s="1" t="s">
        <v>97</v>
      </c>
      <c r="L205" s="1" t="s">
        <v>101</v>
      </c>
      <c r="T205" s="1">
        <v>3</v>
      </c>
      <c r="U205" s="28">
        <f t="shared" si="11"/>
        <v>9.4488188976377954E-4</v>
      </c>
      <c r="AF205" s="31">
        <v>3175</v>
      </c>
      <c r="AI205" s="26">
        <v>6.17</v>
      </c>
      <c r="AL205" s="26">
        <f t="shared" si="13"/>
        <v>19.589749999999999</v>
      </c>
    </row>
    <row r="206" spans="1:38">
      <c r="A206" s="1" t="s">
        <v>94</v>
      </c>
      <c r="B206" s="25">
        <v>43059</v>
      </c>
      <c r="C206" s="25">
        <v>43009</v>
      </c>
      <c r="D206" s="25">
        <v>43100</v>
      </c>
      <c r="E206" s="1" t="s">
        <v>67</v>
      </c>
      <c r="F206" s="1" t="s">
        <v>95</v>
      </c>
      <c r="H206" s="1" t="s">
        <v>98</v>
      </c>
      <c r="L206" s="1" t="s">
        <v>102</v>
      </c>
      <c r="T206" s="1">
        <v>4</v>
      </c>
      <c r="U206" s="28">
        <f t="shared" si="11"/>
        <v>1.0658140154543032E-3</v>
      </c>
      <c r="AF206" s="31">
        <v>3753</v>
      </c>
      <c r="AI206" s="26">
        <v>6.17</v>
      </c>
      <c r="AL206" s="26">
        <f t="shared" si="13"/>
        <v>23.156009999999998</v>
      </c>
    </row>
    <row r="207" spans="1:38">
      <c r="A207" s="1" t="s">
        <v>94</v>
      </c>
      <c r="B207" s="25">
        <v>43060</v>
      </c>
      <c r="C207" s="25">
        <v>43009</v>
      </c>
      <c r="D207" s="25">
        <v>43100</v>
      </c>
      <c r="E207" s="1" t="s">
        <v>67</v>
      </c>
      <c r="F207" s="1" t="s">
        <v>95</v>
      </c>
      <c r="H207" s="1" t="s">
        <v>98</v>
      </c>
      <c r="L207" s="1" t="s">
        <v>102</v>
      </c>
      <c r="T207" s="1">
        <v>1</v>
      </c>
      <c r="U207" s="28">
        <f t="shared" si="11"/>
        <v>4.7961630695443646E-4</v>
      </c>
      <c r="AF207" s="31">
        <v>2085</v>
      </c>
      <c r="AI207" s="26">
        <v>6.17</v>
      </c>
      <c r="AL207" s="26">
        <f t="shared" si="13"/>
        <v>12.864450000000001</v>
      </c>
    </row>
    <row r="208" spans="1:38">
      <c r="A208" s="1" t="s">
        <v>94</v>
      </c>
      <c r="B208" s="25">
        <v>43061</v>
      </c>
      <c r="C208" s="25">
        <v>43009</v>
      </c>
      <c r="D208" s="25">
        <v>43100</v>
      </c>
      <c r="E208" s="1" t="s">
        <v>67</v>
      </c>
      <c r="F208" s="1" t="s">
        <v>95</v>
      </c>
      <c r="H208" s="1" t="s">
        <v>98</v>
      </c>
      <c r="L208" s="1" t="s">
        <v>102</v>
      </c>
      <c r="T208" s="1">
        <v>4</v>
      </c>
      <c r="U208" s="28">
        <f t="shared" si="11"/>
        <v>6.3391442155309036E-4</v>
      </c>
      <c r="AF208" s="31">
        <v>6310</v>
      </c>
      <c r="AI208" s="26">
        <v>6.17</v>
      </c>
      <c r="AL208" s="26">
        <f t="shared" si="13"/>
        <v>38.932699999999997</v>
      </c>
    </row>
    <row r="209" spans="1:38">
      <c r="A209" s="1" t="s">
        <v>94</v>
      </c>
      <c r="B209" s="25">
        <v>43062</v>
      </c>
      <c r="C209" s="25">
        <v>43009</v>
      </c>
      <c r="D209" s="25">
        <v>43100</v>
      </c>
      <c r="E209" s="1" t="s">
        <v>67</v>
      </c>
      <c r="F209" s="1" t="s">
        <v>95</v>
      </c>
      <c r="H209" s="1" t="s">
        <v>98</v>
      </c>
      <c r="L209" s="1" t="s">
        <v>102</v>
      </c>
      <c r="T209" s="1">
        <v>20</v>
      </c>
      <c r="U209" s="28">
        <f t="shared" si="11"/>
        <v>1.3385984873837092E-3</v>
      </c>
      <c r="AF209" s="31">
        <v>14941</v>
      </c>
      <c r="AI209" s="26">
        <v>6.17</v>
      </c>
      <c r="AL209" s="26">
        <f t="shared" si="13"/>
        <v>92.185969999999998</v>
      </c>
    </row>
    <row r="210" spans="1:38">
      <c r="A210" s="1" t="s">
        <v>94</v>
      </c>
      <c r="B210" s="25">
        <v>43063</v>
      </c>
      <c r="C210" s="25">
        <v>43009</v>
      </c>
      <c r="D210" s="25">
        <v>43100</v>
      </c>
      <c r="E210" s="1" t="s">
        <v>67</v>
      </c>
      <c r="F210" s="1" t="s">
        <v>95</v>
      </c>
      <c r="H210" s="1" t="s">
        <v>98</v>
      </c>
      <c r="L210" s="1" t="s">
        <v>102</v>
      </c>
      <c r="T210" s="1">
        <v>3</v>
      </c>
      <c r="U210" s="28">
        <f t="shared" si="11"/>
        <v>1.4570179698882952E-3</v>
      </c>
      <c r="AF210" s="31">
        <v>2059</v>
      </c>
      <c r="AI210" s="26">
        <v>6.17</v>
      </c>
      <c r="AL210" s="26">
        <f t="shared" si="13"/>
        <v>12.704030000000001</v>
      </c>
    </row>
    <row r="211" spans="1:38">
      <c r="A211" s="1" t="s">
        <v>94</v>
      </c>
      <c r="B211" s="25">
        <v>43064</v>
      </c>
      <c r="C211" s="25">
        <v>43009</v>
      </c>
      <c r="D211" s="25">
        <v>43100</v>
      </c>
      <c r="E211" s="1" t="s">
        <v>67</v>
      </c>
      <c r="F211" s="1" t="s">
        <v>95</v>
      </c>
      <c r="H211" s="1" t="s">
        <v>98</v>
      </c>
      <c r="L211" s="1" t="s">
        <v>102</v>
      </c>
      <c r="T211" s="1">
        <v>3</v>
      </c>
      <c r="U211" s="28">
        <f t="shared" si="11"/>
        <v>1.3111888111888112E-3</v>
      </c>
      <c r="AF211" s="31">
        <v>2288</v>
      </c>
      <c r="AI211" s="26">
        <v>6.17</v>
      </c>
      <c r="AL211" s="26">
        <f t="shared" si="13"/>
        <v>14.116959999999999</v>
      </c>
    </row>
    <row r="212" spans="1:38">
      <c r="A212" s="1" t="s">
        <v>94</v>
      </c>
      <c r="B212" s="25">
        <v>43065</v>
      </c>
      <c r="C212" s="25">
        <v>43009</v>
      </c>
      <c r="D212" s="25">
        <v>43100</v>
      </c>
      <c r="E212" s="1" t="s">
        <v>67</v>
      </c>
      <c r="F212" s="1" t="s">
        <v>95</v>
      </c>
      <c r="H212" s="1" t="s">
        <v>98</v>
      </c>
      <c r="L212" s="1" t="s">
        <v>102</v>
      </c>
      <c r="T212" s="1">
        <v>1</v>
      </c>
      <c r="U212" s="28">
        <f t="shared" si="11"/>
        <v>3.9463299131807419E-4</v>
      </c>
      <c r="AF212" s="31">
        <v>2534</v>
      </c>
      <c r="AI212" s="26">
        <v>6.17</v>
      </c>
      <c r="AL212" s="26">
        <f t="shared" si="13"/>
        <v>15.634780000000001</v>
      </c>
    </row>
    <row r="213" spans="1:38">
      <c r="A213" s="1" t="s">
        <v>94</v>
      </c>
      <c r="B213" s="25">
        <v>43059</v>
      </c>
      <c r="C213" s="25">
        <v>43009</v>
      </c>
      <c r="D213" s="25">
        <v>43100</v>
      </c>
      <c r="E213" s="1" t="s">
        <v>67</v>
      </c>
      <c r="F213" s="1" t="s">
        <v>95</v>
      </c>
      <c r="H213" s="1" t="s">
        <v>96</v>
      </c>
      <c r="L213" s="1" t="s">
        <v>99</v>
      </c>
      <c r="Q213" s="1">
        <v>30053</v>
      </c>
      <c r="T213" s="1">
        <v>21</v>
      </c>
      <c r="U213" s="28">
        <f t="shared" si="11"/>
        <v>7.0668999865392381E-4</v>
      </c>
      <c r="AB213" s="31">
        <v>30053</v>
      </c>
      <c r="AF213" s="31">
        <v>29716</v>
      </c>
      <c r="AG213" s="28">
        <f t="shared" ref="AG213:AG240" si="14">AF213/Q213</f>
        <v>0.98878647722357171</v>
      </c>
      <c r="AI213" s="26">
        <v>27.05</v>
      </c>
      <c r="AL213" s="26">
        <f t="shared" si="13"/>
        <v>803.81780000000003</v>
      </c>
    </row>
    <row r="214" spans="1:38">
      <c r="A214" s="1" t="s">
        <v>94</v>
      </c>
      <c r="B214" s="25">
        <v>43060</v>
      </c>
      <c r="C214" s="25">
        <v>43009</v>
      </c>
      <c r="D214" s="25">
        <v>43100</v>
      </c>
      <c r="E214" s="1" t="s">
        <v>67</v>
      </c>
      <c r="F214" s="1" t="s">
        <v>95</v>
      </c>
      <c r="H214" s="1" t="s">
        <v>96</v>
      </c>
      <c r="L214" s="1" t="s">
        <v>99</v>
      </c>
      <c r="Q214" s="1">
        <v>23770</v>
      </c>
      <c r="T214" s="1">
        <v>10</v>
      </c>
      <c r="U214" s="28">
        <f t="shared" si="11"/>
        <v>4.2437616703445936E-4</v>
      </c>
      <c r="AB214" s="31">
        <v>23770</v>
      </c>
      <c r="AF214" s="31">
        <v>23564</v>
      </c>
      <c r="AG214" s="28">
        <f t="shared" si="14"/>
        <v>0.99133361379890617</v>
      </c>
      <c r="AI214" s="26">
        <v>27.05</v>
      </c>
      <c r="AL214" s="26">
        <f t="shared" si="13"/>
        <v>637.40620000000013</v>
      </c>
    </row>
    <row r="215" spans="1:38">
      <c r="A215" s="1" t="s">
        <v>94</v>
      </c>
      <c r="B215" s="25">
        <v>43061</v>
      </c>
      <c r="C215" s="25">
        <v>43009</v>
      </c>
      <c r="D215" s="25">
        <v>43100</v>
      </c>
      <c r="E215" s="1" t="s">
        <v>67</v>
      </c>
      <c r="F215" s="1" t="s">
        <v>95</v>
      </c>
      <c r="H215" s="1" t="s">
        <v>96</v>
      </c>
      <c r="L215" s="1" t="s">
        <v>99</v>
      </c>
      <c r="Q215" s="1">
        <v>72935</v>
      </c>
      <c r="T215" s="1">
        <v>60</v>
      </c>
      <c r="U215" s="28">
        <f t="shared" si="11"/>
        <v>8.3499171966544669E-4</v>
      </c>
      <c r="AB215" s="31">
        <v>72935</v>
      </c>
      <c r="AF215" s="31">
        <v>71857</v>
      </c>
      <c r="AG215" s="28">
        <f t="shared" si="14"/>
        <v>0.98521971618564474</v>
      </c>
      <c r="AI215" s="26">
        <v>27.05</v>
      </c>
      <c r="AL215" s="26">
        <f t="shared" si="13"/>
        <v>1943.7318500000001</v>
      </c>
    </row>
    <row r="216" spans="1:38">
      <c r="A216" s="1" t="s">
        <v>94</v>
      </c>
      <c r="B216" s="25">
        <v>43062</v>
      </c>
      <c r="C216" s="25">
        <v>43009</v>
      </c>
      <c r="D216" s="25">
        <v>43100</v>
      </c>
      <c r="E216" s="1" t="s">
        <v>67</v>
      </c>
      <c r="F216" s="1" t="s">
        <v>95</v>
      </c>
      <c r="H216" s="1" t="s">
        <v>96</v>
      </c>
      <c r="L216" s="1" t="s">
        <v>99</v>
      </c>
      <c r="Q216" s="1">
        <v>28490</v>
      </c>
      <c r="T216" s="1">
        <v>18</v>
      </c>
      <c r="U216" s="28">
        <f t="shared" si="11"/>
        <v>6.3859225884272894E-4</v>
      </c>
      <c r="AB216" s="31">
        <v>28490</v>
      </c>
      <c r="AF216" s="31">
        <v>28187</v>
      </c>
      <c r="AG216" s="28">
        <f t="shared" si="14"/>
        <v>0.98936468936468935</v>
      </c>
      <c r="AI216" s="26">
        <v>27.05</v>
      </c>
      <c r="AL216" s="26">
        <f t="shared" si="13"/>
        <v>762.45835</v>
      </c>
    </row>
    <row r="217" spans="1:38">
      <c r="A217" s="1" t="s">
        <v>94</v>
      </c>
      <c r="B217" s="25">
        <v>43063</v>
      </c>
      <c r="C217" s="25">
        <v>43009</v>
      </c>
      <c r="D217" s="25">
        <v>43100</v>
      </c>
      <c r="E217" s="1" t="s">
        <v>67</v>
      </c>
      <c r="F217" s="1" t="s">
        <v>95</v>
      </c>
      <c r="H217" s="1" t="s">
        <v>96</v>
      </c>
      <c r="L217" s="1" t="s">
        <v>99</v>
      </c>
      <c r="Q217" s="1">
        <v>10831</v>
      </c>
      <c r="T217" s="1">
        <v>11</v>
      </c>
      <c r="U217" s="28">
        <f t="shared" si="11"/>
        <v>1.0305415027168821E-3</v>
      </c>
      <c r="AB217" s="31">
        <v>10831</v>
      </c>
      <c r="AF217" s="31">
        <v>10674</v>
      </c>
      <c r="AG217" s="28">
        <f t="shared" si="14"/>
        <v>0.98550457021512328</v>
      </c>
      <c r="AI217" s="26">
        <v>27.05</v>
      </c>
      <c r="AL217" s="26">
        <f t="shared" si="13"/>
        <v>288.73169999999999</v>
      </c>
    </row>
    <row r="218" spans="1:38">
      <c r="A218" s="1" t="s">
        <v>94</v>
      </c>
      <c r="B218" s="25">
        <v>43064</v>
      </c>
      <c r="C218" s="25">
        <v>43009</v>
      </c>
      <c r="D218" s="25">
        <v>43100</v>
      </c>
      <c r="E218" s="1" t="s">
        <v>67</v>
      </c>
      <c r="F218" s="1" t="s">
        <v>95</v>
      </c>
      <c r="H218" s="1" t="s">
        <v>96</v>
      </c>
      <c r="L218" s="1" t="s">
        <v>99</v>
      </c>
      <c r="Q218" s="1">
        <v>20171</v>
      </c>
      <c r="T218" s="1">
        <v>21</v>
      </c>
      <c r="U218" s="28">
        <f t="shared" si="11"/>
        <v>1.0567101091933778E-3</v>
      </c>
      <c r="AB218" s="31">
        <v>20171</v>
      </c>
      <c r="AF218" s="31">
        <v>19873</v>
      </c>
      <c r="AG218" s="28">
        <f t="shared" si="14"/>
        <v>0.98522631500669278</v>
      </c>
      <c r="AI218" s="26">
        <v>27.05</v>
      </c>
      <c r="AL218" s="26">
        <f t="shared" si="13"/>
        <v>537.56465000000003</v>
      </c>
    </row>
    <row r="219" spans="1:38">
      <c r="A219" s="1" t="s">
        <v>94</v>
      </c>
      <c r="B219" s="25">
        <v>43065</v>
      </c>
      <c r="C219" s="25">
        <v>43009</v>
      </c>
      <c r="D219" s="25">
        <v>43100</v>
      </c>
      <c r="E219" s="1" t="s">
        <v>67</v>
      </c>
      <c r="F219" s="1" t="s">
        <v>95</v>
      </c>
      <c r="H219" s="1" t="s">
        <v>96</v>
      </c>
      <c r="L219" s="1" t="s">
        <v>99</v>
      </c>
      <c r="Q219" s="1">
        <v>32154</v>
      </c>
      <c r="T219" s="1">
        <v>17</v>
      </c>
      <c r="U219" s="28">
        <f t="shared" si="11"/>
        <v>5.3350070610387568E-4</v>
      </c>
      <c r="AB219" s="31">
        <v>32154</v>
      </c>
      <c r="AF219" s="31">
        <v>31865</v>
      </c>
      <c r="AG219" s="28">
        <f t="shared" si="14"/>
        <v>0.99101200472725015</v>
      </c>
      <c r="AI219" s="26">
        <v>27.05</v>
      </c>
      <c r="AL219" s="26">
        <f t="shared" si="13"/>
        <v>861.94825000000003</v>
      </c>
    </row>
    <row r="220" spans="1:38">
      <c r="A220" s="1" t="s">
        <v>94</v>
      </c>
      <c r="B220" s="25">
        <v>43059</v>
      </c>
      <c r="C220" s="25">
        <v>43009</v>
      </c>
      <c r="D220" s="25">
        <v>43100</v>
      </c>
      <c r="E220" s="1" t="s">
        <v>67</v>
      </c>
      <c r="F220" s="1" t="s">
        <v>95</v>
      </c>
      <c r="H220" s="1" t="s">
        <v>96</v>
      </c>
      <c r="L220" s="1" t="s">
        <v>100</v>
      </c>
      <c r="Q220" s="1">
        <v>20205</v>
      </c>
      <c r="T220" s="1">
        <v>9</v>
      </c>
      <c r="U220" s="28">
        <f t="shared" si="11"/>
        <v>4.4993251012348149E-4</v>
      </c>
      <c r="AB220" s="31">
        <v>20205</v>
      </c>
      <c r="AF220" s="31">
        <v>20003</v>
      </c>
      <c r="AG220" s="28">
        <f t="shared" si="14"/>
        <v>0.99000247463499136</v>
      </c>
      <c r="AI220" s="26">
        <v>27.05</v>
      </c>
      <c r="AL220" s="26">
        <f t="shared" si="13"/>
        <v>541.08114999999998</v>
      </c>
    </row>
    <row r="221" spans="1:38">
      <c r="A221" s="1" t="s">
        <v>94</v>
      </c>
      <c r="B221" s="25">
        <v>43060</v>
      </c>
      <c r="C221" s="25">
        <v>43009</v>
      </c>
      <c r="D221" s="25">
        <v>43100</v>
      </c>
      <c r="E221" s="1" t="s">
        <v>67</v>
      </c>
      <c r="F221" s="1" t="s">
        <v>95</v>
      </c>
      <c r="H221" s="1" t="s">
        <v>96</v>
      </c>
      <c r="L221" s="1" t="s">
        <v>100</v>
      </c>
      <c r="Q221" s="1">
        <v>16269</v>
      </c>
      <c r="T221" s="1">
        <v>11</v>
      </c>
      <c r="U221" s="28">
        <f t="shared" si="11"/>
        <v>6.8365444375388445E-4</v>
      </c>
      <c r="AB221" s="31">
        <v>16269</v>
      </c>
      <c r="AF221" s="31">
        <v>16090</v>
      </c>
      <c r="AG221" s="28">
        <f t="shared" si="14"/>
        <v>0.98899747986969078</v>
      </c>
      <c r="AI221" s="26">
        <v>27.05</v>
      </c>
      <c r="AL221" s="26">
        <f t="shared" si="13"/>
        <v>435.23450000000003</v>
      </c>
    </row>
    <row r="222" spans="1:38">
      <c r="A222" s="1" t="s">
        <v>94</v>
      </c>
      <c r="B222" s="25">
        <v>43061</v>
      </c>
      <c r="C222" s="25">
        <v>43009</v>
      </c>
      <c r="D222" s="25">
        <v>43100</v>
      </c>
      <c r="E222" s="1" t="s">
        <v>67</v>
      </c>
      <c r="F222" s="1" t="s">
        <v>95</v>
      </c>
      <c r="H222" s="1" t="s">
        <v>96</v>
      </c>
      <c r="L222" s="1" t="s">
        <v>100</v>
      </c>
      <c r="Q222" s="1">
        <v>55706</v>
      </c>
      <c r="T222" s="1">
        <v>35</v>
      </c>
      <c r="U222" s="28">
        <f t="shared" si="11"/>
        <v>6.3754599438959529E-4</v>
      </c>
      <c r="AB222" s="31">
        <v>55706</v>
      </c>
      <c r="AF222" s="31">
        <v>54898</v>
      </c>
      <c r="AG222" s="28">
        <f t="shared" si="14"/>
        <v>0.98549527878505006</v>
      </c>
      <c r="AI222" s="26">
        <v>27.05</v>
      </c>
      <c r="AL222" s="26">
        <f t="shared" si="13"/>
        <v>1484.9909000000002</v>
      </c>
    </row>
    <row r="223" spans="1:38">
      <c r="A223" s="1" t="s">
        <v>94</v>
      </c>
      <c r="B223" s="25">
        <v>43062</v>
      </c>
      <c r="C223" s="25">
        <v>43009</v>
      </c>
      <c r="D223" s="25">
        <v>43100</v>
      </c>
      <c r="E223" s="1" t="s">
        <v>67</v>
      </c>
      <c r="F223" s="1" t="s">
        <v>95</v>
      </c>
      <c r="H223" s="1" t="s">
        <v>96</v>
      </c>
      <c r="L223" s="1" t="s">
        <v>100</v>
      </c>
      <c r="Q223" s="1">
        <v>22368</v>
      </c>
      <c r="T223" s="1">
        <v>22</v>
      </c>
      <c r="U223" s="28">
        <f t="shared" si="11"/>
        <v>9.9336253217140028E-4</v>
      </c>
      <c r="AB223" s="31">
        <v>22368</v>
      </c>
      <c r="AF223" s="31">
        <v>22147</v>
      </c>
      <c r="AG223" s="28">
        <f t="shared" si="14"/>
        <v>0.99011981402002858</v>
      </c>
      <c r="AI223" s="26">
        <v>27.05</v>
      </c>
      <c r="AL223" s="26">
        <f t="shared" si="13"/>
        <v>599.07634999999993</v>
      </c>
    </row>
    <row r="224" spans="1:38">
      <c r="A224" s="1" t="s">
        <v>94</v>
      </c>
      <c r="B224" s="25">
        <v>43063</v>
      </c>
      <c r="C224" s="25">
        <v>43009</v>
      </c>
      <c r="D224" s="25">
        <v>43100</v>
      </c>
      <c r="E224" s="1" t="s">
        <v>67</v>
      </c>
      <c r="F224" s="1" t="s">
        <v>95</v>
      </c>
      <c r="H224" s="1" t="s">
        <v>96</v>
      </c>
      <c r="L224" s="1" t="s">
        <v>100</v>
      </c>
      <c r="Q224" s="1">
        <v>7522</v>
      </c>
      <c r="T224" s="1">
        <v>9</v>
      </c>
      <c r="U224" s="28">
        <f t="shared" si="11"/>
        <v>1.2119579854565042E-3</v>
      </c>
      <c r="AB224" s="31">
        <v>7522</v>
      </c>
      <c r="AF224" s="31">
        <v>7426</v>
      </c>
      <c r="AG224" s="28">
        <f t="shared" si="14"/>
        <v>0.98723743685190113</v>
      </c>
      <c r="AI224" s="26">
        <v>27.05</v>
      </c>
      <c r="AL224" s="26">
        <f t="shared" si="13"/>
        <v>200.87330000000003</v>
      </c>
    </row>
    <row r="225" spans="1:38">
      <c r="A225" s="1" t="s">
        <v>94</v>
      </c>
      <c r="B225" s="25">
        <v>43064</v>
      </c>
      <c r="C225" s="25">
        <v>43009</v>
      </c>
      <c r="D225" s="25">
        <v>43100</v>
      </c>
      <c r="E225" s="1" t="s">
        <v>67</v>
      </c>
      <c r="F225" s="1" t="s">
        <v>95</v>
      </c>
      <c r="H225" s="1" t="s">
        <v>96</v>
      </c>
      <c r="L225" s="1" t="s">
        <v>100</v>
      </c>
      <c r="Q225" s="1">
        <v>10571</v>
      </c>
      <c r="T225" s="1">
        <v>6</v>
      </c>
      <c r="U225" s="28">
        <f t="shared" si="11"/>
        <v>5.7736720554272516E-4</v>
      </c>
      <c r="AB225" s="31">
        <v>10571</v>
      </c>
      <c r="AF225" s="31">
        <v>10392</v>
      </c>
      <c r="AG225" s="28">
        <f t="shared" si="14"/>
        <v>0.98306688108977391</v>
      </c>
      <c r="AI225" s="26">
        <v>27.05</v>
      </c>
      <c r="AL225" s="26">
        <f t="shared" si="13"/>
        <v>281.10360000000003</v>
      </c>
    </row>
    <row r="226" spans="1:38">
      <c r="A226" s="1" t="s">
        <v>94</v>
      </c>
      <c r="B226" s="25">
        <v>43065</v>
      </c>
      <c r="C226" s="25">
        <v>43009</v>
      </c>
      <c r="D226" s="25">
        <v>43100</v>
      </c>
      <c r="E226" s="1" t="s">
        <v>67</v>
      </c>
      <c r="F226" s="1" t="s">
        <v>95</v>
      </c>
      <c r="H226" s="1" t="s">
        <v>96</v>
      </c>
      <c r="L226" s="1" t="s">
        <v>100</v>
      </c>
      <c r="Q226" s="1">
        <v>15502</v>
      </c>
      <c r="T226" s="1">
        <v>5</v>
      </c>
      <c r="U226" s="28">
        <f t="shared" si="11"/>
        <v>3.2605151613955004E-4</v>
      </c>
      <c r="AB226" s="31">
        <v>15502</v>
      </c>
      <c r="AF226" s="31">
        <v>15335</v>
      </c>
      <c r="AG226" s="28">
        <f t="shared" si="14"/>
        <v>0.9892271964907754</v>
      </c>
      <c r="AI226" s="26">
        <v>27.05</v>
      </c>
      <c r="AL226" s="26">
        <f t="shared" si="13"/>
        <v>414.81175000000002</v>
      </c>
    </row>
    <row r="227" spans="1:38" s="37" customFormat="1">
      <c r="A227" s="37" t="s">
        <v>94</v>
      </c>
      <c r="B227" s="38">
        <v>43066</v>
      </c>
      <c r="C227" s="38">
        <v>43009</v>
      </c>
      <c r="D227" s="38">
        <v>43100</v>
      </c>
      <c r="E227" s="1" t="s">
        <v>67</v>
      </c>
      <c r="F227" s="37" t="s">
        <v>95</v>
      </c>
      <c r="H227" s="37" t="s">
        <v>96</v>
      </c>
      <c r="L227" s="37" t="s">
        <v>99</v>
      </c>
      <c r="Q227" s="37">
        <v>29415</v>
      </c>
      <c r="T227" s="37">
        <v>19</v>
      </c>
      <c r="U227" s="40">
        <f t="shared" si="11"/>
        <v>6.5361725549554508E-4</v>
      </c>
      <c r="AB227" s="39">
        <v>29415</v>
      </c>
      <c r="AF227" s="39">
        <v>29069</v>
      </c>
      <c r="AG227" s="40">
        <f t="shared" si="14"/>
        <v>0.98823729389767123</v>
      </c>
      <c r="AI227" s="41">
        <v>27.05</v>
      </c>
      <c r="AL227" s="41">
        <f t="shared" si="13"/>
        <v>786.31645000000003</v>
      </c>
    </row>
    <row r="228" spans="1:38">
      <c r="A228" s="1" t="s">
        <v>94</v>
      </c>
      <c r="B228" s="25">
        <v>43067</v>
      </c>
      <c r="C228" s="25">
        <v>43009</v>
      </c>
      <c r="D228" s="25">
        <v>43100</v>
      </c>
      <c r="E228" s="1" t="s">
        <v>67</v>
      </c>
      <c r="F228" s="1" t="s">
        <v>95</v>
      </c>
      <c r="H228" s="1" t="s">
        <v>96</v>
      </c>
      <c r="L228" s="1" t="s">
        <v>99</v>
      </c>
      <c r="Q228" s="1">
        <v>33130</v>
      </c>
      <c r="T228" s="1">
        <v>23</v>
      </c>
      <c r="U228" s="28">
        <f t="shared" ref="U228:U291" si="15">T228/AF228</f>
        <v>7.0263334758966216E-4</v>
      </c>
      <c r="AB228" s="31">
        <v>33130</v>
      </c>
      <c r="AF228" s="31">
        <v>32734</v>
      </c>
      <c r="AG228" s="28">
        <f t="shared" si="14"/>
        <v>0.98804708723211587</v>
      </c>
      <c r="AI228" s="26">
        <v>27.05</v>
      </c>
      <c r="AL228" s="26">
        <f t="shared" si="13"/>
        <v>885.45470000000012</v>
      </c>
    </row>
    <row r="229" spans="1:38">
      <c r="A229" s="1" t="s">
        <v>94</v>
      </c>
      <c r="B229" s="25">
        <v>43068</v>
      </c>
      <c r="C229" s="25">
        <v>43009</v>
      </c>
      <c r="D229" s="25">
        <v>43100</v>
      </c>
      <c r="E229" s="1" t="s">
        <v>67</v>
      </c>
      <c r="F229" s="1" t="s">
        <v>95</v>
      </c>
      <c r="H229" s="1" t="s">
        <v>96</v>
      </c>
      <c r="L229" s="1" t="s">
        <v>99</v>
      </c>
      <c r="Q229" s="1">
        <v>32125</v>
      </c>
      <c r="T229" s="1">
        <v>26</v>
      </c>
      <c r="U229" s="28">
        <f t="shared" si="15"/>
        <v>8.1931051868658225E-4</v>
      </c>
      <c r="AB229" s="31">
        <v>32125</v>
      </c>
      <c r="AF229" s="31">
        <v>31734</v>
      </c>
      <c r="AG229" s="28">
        <f t="shared" si="14"/>
        <v>0.98782879377431909</v>
      </c>
      <c r="AI229" s="26">
        <v>27.05</v>
      </c>
      <c r="AL229" s="26">
        <f t="shared" si="13"/>
        <v>858.40470000000005</v>
      </c>
    </row>
    <row r="230" spans="1:38">
      <c r="A230" s="1" t="s">
        <v>94</v>
      </c>
      <c r="B230" s="25">
        <v>43069</v>
      </c>
      <c r="C230" s="25">
        <v>43009</v>
      </c>
      <c r="D230" s="25">
        <v>43100</v>
      </c>
      <c r="E230" s="1" t="s">
        <v>67</v>
      </c>
      <c r="F230" s="1" t="s">
        <v>95</v>
      </c>
      <c r="H230" s="1" t="s">
        <v>96</v>
      </c>
      <c r="L230" s="1" t="s">
        <v>99</v>
      </c>
      <c r="Q230" s="1">
        <v>28531</v>
      </c>
      <c r="T230" s="1">
        <v>22</v>
      </c>
      <c r="U230" s="28">
        <f t="shared" si="15"/>
        <v>7.8125000000000004E-4</v>
      </c>
      <c r="AB230" s="31">
        <v>28531</v>
      </c>
      <c r="AF230" s="31">
        <v>28160</v>
      </c>
      <c r="AG230" s="28">
        <f t="shared" si="14"/>
        <v>0.98699660018926783</v>
      </c>
      <c r="AI230" s="26">
        <v>27.05</v>
      </c>
      <c r="AL230" s="26">
        <f t="shared" si="13"/>
        <v>761.72799999999995</v>
      </c>
    </row>
    <row r="231" spans="1:38">
      <c r="A231" s="1" t="s">
        <v>94</v>
      </c>
      <c r="B231" s="25">
        <v>43070</v>
      </c>
      <c r="C231" s="25">
        <v>43009</v>
      </c>
      <c r="D231" s="25">
        <v>43100</v>
      </c>
      <c r="E231" s="1" t="s">
        <v>67</v>
      </c>
      <c r="F231" s="1" t="s">
        <v>95</v>
      </c>
      <c r="H231" s="1" t="s">
        <v>96</v>
      </c>
      <c r="L231" s="1" t="s">
        <v>99</v>
      </c>
      <c r="Q231" s="1">
        <v>31024</v>
      </c>
      <c r="T231" s="1">
        <v>15</v>
      </c>
      <c r="U231" s="28">
        <f t="shared" si="15"/>
        <v>4.88408439697838E-4</v>
      </c>
      <c r="AB231" s="31">
        <v>31024</v>
      </c>
      <c r="AF231" s="31">
        <v>30712</v>
      </c>
      <c r="AG231" s="28">
        <f t="shared" si="14"/>
        <v>0.98994326972666324</v>
      </c>
      <c r="AI231" s="26">
        <v>27.05</v>
      </c>
      <c r="AL231" s="26">
        <f t="shared" si="13"/>
        <v>830.75959999999998</v>
      </c>
    </row>
    <row r="232" spans="1:38">
      <c r="A232" s="1" t="s">
        <v>94</v>
      </c>
      <c r="B232" s="25">
        <v>43071</v>
      </c>
      <c r="C232" s="25">
        <v>43009</v>
      </c>
      <c r="D232" s="25">
        <v>43100</v>
      </c>
      <c r="E232" s="1" t="s">
        <v>67</v>
      </c>
      <c r="F232" s="1" t="s">
        <v>95</v>
      </c>
      <c r="H232" s="1" t="s">
        <v>96</v>
      </c>
      <c r="L232" s="1" t="s">
        <v>99</v>
      </c>
      <c r="Q232" s="1">
        <v>31218</v>
      </c>
      <c r="T232" s="1">
        <v>24</v>
      </c>
      <c r="U232" s="28">
        <f t="shared" si="15"/>
        <v>7.7614643296035183E-4</v>
      </c>
      <c r="AB232" s="31">
        <v>31218</v>
      </c>
      <c r="AF232" s="31">
        <v>30922</v>
      </c>
      <c r="AG232" s="28">
        <f t="shared" si="14"/>
        <v>0.99051829072970721</v>
      </c>
      <c r="AI232" s="26">
        <v>27.05</v>
      </c>
      <c r="AL232" s="26">
        <f t="shared" si="13"/>
        <v>836.44010000000003</v>
      </c>
    </row>
    <row r="233" spans="1:38">
      <c r="A233" s="1" t="s">
        <v>94</v>
      </c>
      <c r="B233" s="25">
        <v>43072</v>
      </c>
      <c r="C233" s="25">
        <v>43009</v>
      </c>
      <c r="D233" s="25">
        <v>43100</v>
      </c>
      <c r="E233" s="1" t="s">
        <v>67</v>
      </c>
      <c r="F233" s="1" t="s">
        <v>95</v>
      </c>
      <c r="H233" s="1" t="s">
        <v>96</v>
      </c>
      <c r="L233" s="1" t="s">
        <v>99</v>
      </c>
      <c r="Q233" s="1">
        <v>30703</v>
      </c>
      <c r="T233" s="1">
        <v>21</v>
      </c>
      <c r="U233" s="28">
        <f t="shared" si="15"/>
        <v>6.8917987594762232E-4</v>
      </c>
      <c r="AB233" s="31">
        <v>30703</v>
      </c>
      <c r="AF233" s="31">
        <v>30471</v>
      </c>
      <c r="AG233" s="28">
        <f t="shared" si="14"/>
        <v>0.99244373513988859</v>
      </c>
      <c r="AI233" s="26">
        <v>27.05</v>
      </c>
      <c r="AL233" s="26">
        <f t="shared" si="13"/>
        <v>824.2405500000001</v>
      </c>
    </row>
    <row r="234" spans="1:38">
      <c r="A234" s="1" t="s">
        <v>94</v>
      </c>
      <c r="B234" s="25">
        <v>43066</v>
      </c>
      <c r="C234" s="25">
        <v>43009</v>
      </c>
      <c r="D234" s="25">
        <v>43100</v>
      </c>
      <c r="E234" s="1" t="s">
        <v>67</v>
      </c>
      <c r="F234" s="1" t="s">
        <v>95</v>
      </c>
      <c r="H234" s="1" t="s">
        <v>96</v>
      </c>
      <c r="L234" s="1" t="s">
        <v>100</v>
      </c>
      <c r="Q234" s="1">
        <v>21189</v>
      </c>
      <c r="T234" s="1">
        <v>13</v>
      </c>
      <c r="U234" s="28">
        <f t="shared" si="15"/>
        <v>6.2061393039576076E-4</v>
      </c>
      <c r="AB234" s="31">
        <v>21189</v>
      </c>
      <c r="AF234" s="31">
        <v>20947</v>
      </c>
      <c r="AG234" s="28">
        <f t="shared" si="14"/>
        <v>0.98857897965925712</v>
      </c>
      <c r="AI234" s="26">
        <v>27.05</v>
      </c>
      <c r="AL234" s="26">
        <f t="shared" si="13"/>
        <v>566.61635000000001</v>
      </c>
    </row>
    <row r="235" spans="1:38">
      <c r="A235" s="1" t="s">
        <v>94</v>
      </c>
      <c r="B235" s="25">
        <v>43067</v>
      </c>
      <c r="C235" s="25">
        <v>43009</v>
      </c>
      <c r="D235" s="25">
        <v>43100</v>
      </c>
      <c r="E235" s="1" t="s">
        <v>67</v>
      </c>
      <c r="F235" s="1" t="s">
        <v>95</v>
      </c>
      <c r="H235" s="1" t="s">
        <v>96</v>
      </c>
      <c r="L235" s="1" t="s">
        <v>100</v>
      </c>
      <c r="Q235" s="1">
        <v>21381</v>
      </c>
      <c r="T235" s="1">
        <v>15</v>
      </c>
      <c r="U235" s="28">
        <f t="shared" si="15"/>
        <v>7.112038310179697E-4</v>
      </c>
      <c r="AB235" s="31">
        <v>21381</v>
      </c>
      <c r="AF235" s="31">
        <v>21091</v>
      </c>
      <c r="AG235" s="28">
        <f t="shared" si="14"/>
        <v>0.98643655582058842</v>
      </c>
      <c r="AI235" s="26">
        <v>27.05</v>
      </c>
      <c r="AL235" s="26">
        <f t="shared" si="13"/>
        <v>570.51155000000006</v>
      </c>
    </row>
    <row r="236" spans="1:38">
      <c r="A236" s="1" t="s">
        <v>94</v>
      </c>
      <c r="B236" s="25">
        <v>43068</v>
      </c>
      <c r="C236" s="25">
        <v>43009</v>
      </c>
      <c r="D236" s="25">
        <v>43100</v>
      </c>
      <c r="E236" s="1" t="s">
        <v>67</v>
      </c>
      <c r="F236" s="1" t="s">
        <v>95</v>
      </c>
      <c r="H236" s="1" t="s">
        <v>96</v>
      </c>
      <c r="L236" s="1" t="s">
        <v>100</v>
      </c>
      <c r="Q236" s="1">
        <v>21556</v>
      </c>
      <c r="T236" s="1">
        <v>7</v>
      </c>
      <c r="U236" s="28">
        <f t="shared" si="15"/>
        <v>3.2808398950131233E-4</v>
      </c>
      <c r="AB236" s="31">
        <v>21556</v>
      </c>
      <c r="AF236" s="31">
        <v>21336</v>
      </c>
      <c r="AG236" s="28">
        <f t="shared" si="14"/>
        <v>0.98979402486546664</v>
      </c>
      <c r="AI236" s="26">
        <v>27.05</v>
      </c>
      <c r="AL236" s="26">
        <f t="shared" si="13"/>
        <v>577.13880000000006</v>
      </c>
    </row>
    <row r="237" spans="1:38">
      <c r="A237" s="1" t="s">
        <v>94</v>
      </c>
      <c r="B237" s="25">
        <v>43069</v>
      </c>
      <c r="C237" s="25">
        <v>43009</v>
      </c>
      <c r="D237" s="25">
        <v>43100</v>
      </c>
      <c r="E237" s="1" t="s">
        <v>67</v>
      </c>
      <c r="F237" s="1" t="s">
        <v>95</v>
      </c>
      <c r="H237" s="1" t="s">
        <v>96</v>
      </c>
      <c r="L237" s="1" t="s">
        <v>100</v>
      </c>
      <c r="Q237" s="1">
        <v>21098</v>
      </c>
      <c r="T237" s="1">
        <v>13</v>
      </c>
      <c r="U237" s="28">
        <f t="shared" si="15"/>
        <v>6.2424969987995196E-4</v>
      </c>
      <c r="AB237" s="31">
        <v>21098</v>
      </c>
      <c r="AF237" s="31">
        <v>20825</v>
      </c>
      <c r="AG237" s="28">
        <f t="shared" si="14"/>
        <v>0.98706038487060388</v>
      </c>
      <c r="AI237" s="26">
        <v>27.05</v>
      </c>
      <c r="AL237" s="26">
        <f t="shared" si="13"/>
        <v>563.31624999999997</v>
      </c>
    </row>
    <row r="238" spans="1:38">
      <c r="A238" s="1" t="s">
        <v>94</v>
      </c>
      <c r="B238" s="25">
        <v>43070</v>
      </c>
      <c r="C238" s="25">
        <v>43009</v>
      </c>
      <c r="D238" s="25">
        <v>43100</v>
      </c>
      <c r="E238" s="1" t="s">
        <v>67</v>
      </c>
      <c r="F238" s="1" t="s">
        <v>95</v>
      </c>
      <c r="H238" s="1" t="s">
        <v>96</v>
      </c>
      <c r="L238" s="1" t="s">
        <v>100</v>
      </c>
      <c r="Q238" s="1">
        <v>316259</v>
      </c>
      <c r="T238" s="1">
        <v>108</v>
      </c>
      <c r="U238" s="28">
        <f t="shared" si="15"/>
        <v>3.4448002653772057E-4</v>
      </c>
      <c r="AB238" s="31">
        <v>316259</v>
      </c>
      <c r="AF238" s="31">
        <v>313516</v>
      </c>
      <c r="AG238" s="28">
        <f t="shared" si="14"/>
        <v>0.99132672904170316</v>
      </c>
      <c r="AI238" s="26">
        <v>27.05</v>
      </c>
      <c r="AL238" s="26">
        <f t="shared" si="13"/>
        <v>8480.6078000000016</v>
      </c>
    </row>
    <row r="239" spans="1:38">
      <c r="A239" s="1" t="s">
        <v>94</v>
      </c>
      <c r="B239" s="25">
        <v>43071</v>
      </c>
      <c r="C239" s="25">
        <v>43009</v>
      </c>
      <c r="D239" s="25">
        <v>43100</v>
      </c>
      <c r="E239" s="1" t="s">
        <v>67</v>
      </c>
      <c r="F239" s="1" t="s">
        <v>95</v>
      </c>
      <c r="H239" s="1" t="s">
        <v>96</v>
      </c>
      <c r="L239" s="1" t="s">
        <v>100</v>
      </c>
      <c r="Q239" s="1">
        <v>9319</v>
      </c>
      <c r="T239" s="1">
        <v>2</v>
      </c>
      <c r="U239" s="28">
        <f t="shared" si="15"/>
        <v>2.1673168617251842E-4</v>
      </c>
      <c r="AB239" s="31">
        <v>9319</v>
      </c>
      <c r="AF239" s="31">
        <v>9228</v>
      </c>
      <c r="AG239" s="28">
        <f t="shared" si="14"/>
        <v>0.99023500375576778</v>
      </c>
      <c r="AI239" s="26">
        <v>27.05</v>
      </c>
      <c r="AL239" s="26">
        <f t="shared" si="13"/>
        <v>249.6174</v>
      </c>
    </row>
    <row r="240" spans="1:38">
      <c r="A240" s="1" t="s">
        <v>94</v>
      </c>
      <c r="B240" s="25">
        <v>43072</v>
      </c>
      <c r="C240" s="25">
        <v>43009</v>
      </c>
      <c r="D240" s="25">
        <v>43100</v>
      </c>
      <c r="E240" s="1" t="s">
        <v>67</v>
      </c>
      <c r="F240" s="1" t="s">
        <v>95</v>
      </c>
      <c r="H240" s="1" t="s">
        <v>96</v>
      </c>
      <c r="L240" s="1" t="s">
        <v>100</v>
      </c>
      <c r="Q240" s="1">
        <v>12496</v>
      </c>
      <c r="T240" s="1">
        <v>7</v>
      </c>
      <c r="U240" s="28">
        <f t="shared" si="15"/>
        <v>5.6478941423269329E-4</v>
      </c>
      <c r="AB240" s="31">
        <v>12496</v>
      </c>
      <c r="AF240" s="31">
        <v>12394</v>
      </c>
      <c r="AG240" s="28">
        <f t="shared" si="14"/>
        <v>0.99183738796414855</v>
      </c>
      <c r="AI240" s="26">
        <v>27.05</v>
      </c>
      <c r="AL240" s="26">
        <f t="shared" si="13"/>
        <v>335.2577</v>
      </c>
    </row>
    <row r="241" spans="1:38">
      <c r="A241" s="1" t="s">
        <v>94</v>
      </c>
      <c r="B241" s="25">
        <v>43066</v>
      </c>
      <c r="C241" s="25">
        <v>43009</v>
      </c>
      <c r="D241" s="25">
        <v>43100</v>
      </c>
      <c r="E241" s="1" t="s">
        <v>67</v>
      </c>
      <c r="F241" s="1" t="s">
        <v>95</v>
      </c>
      <c r="H241" s="1" t="s">
        <v>97</v>
      </c>
      <c r="L241" s="1" t="s">
        <v>101</v>
      </c>
      <c r="T241" s="1">
        <v>2</v>
      </c>
      <c r="U241" s="28">
        <f t="shared" si="15"/>
        <v>5.3376034160661863E-4</v>
      </c>
      <c r="AF241" s="31">
        <v>3747</v>
      </c>
      <c r="AI241" s="26">
        <v>6.17</v>
      </c>
      <c r="AL241" s="26">
        <f t="shared" si="13"/>
        <v>23.118989999999997</v>
      </c>
    </row>
    <row r="242" spans="1:38">
      <c r="A242" s="1" t="s">
        <v>94</v>
      </c>
      <c r="B242" s="25">
        <v>43067</v>
      </c>
      <c r="C242" s="25">
        <v>43009</v>
      </c>
      <c r="D242" s="25">
        <v>43100</v>
      </c>
      <c r="E242" s="1" t="s">
        <v>67</v>
      </c>
      <c r="F242" s="1" t="s">
        <v>95</v>
      </c>
      <c r="H242" s="1" t="s">
        <v>97</v>
      </c>
      <c r="L242" s="1" t="s">
        <v>101</v>
      </c>
      <c r="T242" s="1">
        <v>7</v>
      </c>
      <c r="U242" s="28">
        <f t="shared" si="15"/>
        <v>1.0419767788032153E-3</v>
      </c>
      <c r="AF242" s="31">
        <v>6718</v>
      </c>
      <c r="AI242" s="26">
        <v>6.17</v>
      </c>
      <c r="AL242" s="26">
        <f t="shared" si="13"/>
        <v>41.450060000000001</v>
      </c>
    </row>
    <row r="243" spans="1:38">
      <c r="A243" s="1" t="s">
        <v>94</v>
      </c>
      <c r="B243" s="25">
        <v>43068</v>
      </c>
      <c r="C243" s="25">
        <v>43009</v>
      </c>
      <c r="D243" s="25">
        <v>43100</v>
      </c>
      <c r="E243" s="1" t="s">
        <v>67</v>
      </c>
      <c r="F243" s="1" t="s">
        <v>95</v>
      </c>
      <c r="H243" s="1" t="s">
        <v>97</v>
      </c>
      <c r="L243" s="1" t="s">
        <v>101</v>
      </c>
      <c r="T243" s="1">
        <v>7</v>
      </c>
      <c r="U243" s="28">
        <f t="shared" si="15"/>
        <v>1.0099552734093205E-3</v>
      </c>
      <c r="AF243" s="31">
        <v>6931</v>
      </c>
      <c r="AI243" s="26">
        <v>6.17</v>
      </c>
      <c r="AL243" s="26">
        <f t="shared" si="13"/>
        <v>42.764269999999996</v>
      </c>
    </row>
    <row r="244" spans="1:38">
      <c r="A244" s="1" t="s">
        <v>94</v>
      </c>
      <c r="B244" s="25">
        <v>43069</v>
      </c>
      <c r="C244" s="25">
        <v>43009</v>
      </c>
      <c r="D244" s="25">
        <v>43100</v>
      </c>
      <c r="E244" s="1" t="s">
        <v>67</v>
      </c>
      <c r="F244" s="1" t="s">
        <v>95</v>
      </c>
      <c r="H244" s="1" t="s">
        <v>97</v>
      </c>
      <c r="L244" s="1" t="s">
        <v>101</v>
      </c>
      <c r="T244" s="1">
        <v>18</v>
      </c>
      <c r="U244" s="28">
        <f t="shared" si="15"/>
        <v>7.4150360453141095E-4</v>
      </c>
      <c r="AF244" s="31">
        <v>24275</v>
      </c>
      <c r="AI244" s="26">
        <v>6.17</v>
      </c>
      <c r="AL244" s="26">
        <f t="shared" si="13"/>
        <v>149.77674999999999</v>
      </c>
    </row>
    <row r="245" spans="1:38">
      <c r="A245" s="1" t="s">
        <v>94</v>
      </c>
      <c r="B245" s="25">
        <v>43070</v>
      </c>
      <c r="C245" s="25">
        <v>43009</v>
      </c>
      <c r="D245" s="25">
        <v>43100</v>
      </c>
      <c r="E245" s="1" t="s">
        <v>67</v>
      </c>
      <c r="F245" s="1" t="s">
        <v>95</v>
      </c>
      <c r="H245" s="1" t="s">
        <v>97</v>
      </c>
      <c r="L245" s="1" t="s">
        <v>101</v>
      </c>
      <c r="T245" s="1">
        <v>5</v>
      </c>
      <c r="U245" s="28">
        <f t="shared" si="15"/>
        <v>1.017293997965412E-3</v>
      </c>
      <c r="AF245" s="31">
        <v>4915</v>
      </c>
      <c r="AI245" s="26">
        <v>6.17</v>
      </c>
      <c r="AL245" s="26">
        <f t="shared" si="13"/>
        <v>30.32555</v>
      </c>
    </row>
    <row r="246" spans="1:38">
      <c r="A246" s="1" t="s">
        <v>94</v>
      </c>
      <c r="B246" s="25">
        <v>43071</v>
      </c>
      <c r="C246" s="25">
        <v>43009</v>
      </c>
      <c r="D246" s="25">
        <v>43100</v>
      </c>
      <c r="E246" s="1" t="s">
        <v>67</v>
      </c>
      <c r="F246" s="1" t="s">
        <v>95</v>
      </c>
      <c r="H246" s="1" t="s">
        <v>97</v>
      </c>
      <c r="L246" s="1" t="s">
        <v>101</v>
      </c>
      <c r="T246" s="1">
        <v>3</v>
      </c>
      <c r="U246" s="28">
        <f t="shared" si="15"/>
        <v>8.5178875638841568E-4</v>
      </c>
      <c r="AF246" s="31">
        <v>3522</v>
      </c>
      <c r="AI246" s="26">
        <v>6.17</v>
      </c>
      <c r="AL246" s="26">
        <f t="shared" si="13"/>
        <v>21.730739999999997</v>
      </c>
    </row>
    <row r="247" spans="1:38">
      <c r="A247" s="1" t="s">
        <v>94</v>
      </c>
      <c r="B247" s="25">
        <v>43072</v>
      </c>
      <c r="C247" s="25">
        <v>43009</v>
      </c>
      <c r="D247" s="25">
        <v>43100</v>
      </c>
      <c r="E247" s="1" t="s">
        <v>67</v>
      </c>
      <c r="F247" s="1" t="s">
        <v>95</v>
      </c>
      <c r="H247" s="1" t="s">
        <v>97</v>
      </c>
      <c r="L247" s="1" t="s">
        <v>101</v>
      </c>
      <c r="T247" s="1">
        <v>0</v>
      </c>
      <c r="U247" s="28">
        <f t="shared" si="15"/>
        <v>0</v>
      </c>
      <c r="AF247" s="31">
        <v>4126</v>
      </c>
      <c r="AI247" s="26">
        <v>6.17</v>
      </c>
      <c r="AL247" s="26">
        <f t="shared" si="13"/>
        <v>25.457419999999999</v>
      </c>
    </row>
    <row r="248" spans="1:38">
      <c r="A248" s="1" t="s">
        <v>94</v>
      </c>
      <c r="B248" s="25">
        <v>43066</v>
      </c>
      <c r="C248" s="25">
        <v>43009</v>
      </c>
      <c r="D248" s="25">
        <v>43100</v>
      </c>
      <c r="E248" s="1" t="s">
        <v>67</v>
      </c>
      <c r="F248" s="1" t="s">
        <v>95</v>
      </c>
      <c r="H248" s="1" t="s">
        <v>98</v>
      </c>
      <c r="L248" s="1" t="s">
        <v>102</v>
      </c>
      <c r="T248" s="1">
        <v>1</v>
      </c>
      <c r="U248" s="28">
        <f t="shared" si="15"/>
        <v>4.1614648356221392E-4</v>
      </c>
      <c r="AF248" s="31">
        <v>2403</v>
      </c>
      <c r="AI248" s="26">
        <v>6.17</v>
      </c>
      <c r="AL248" s="26">
        <f t="shared" si="13"/>
        <v>14.826510000000001</v>
      </c>
    </row>
    <row r="249" spans="1:38">
      <c r="A249" s="1" t="s">
        <v>94</v>
      </c>
      <c r="B249" s="25">
        <v>43067</v>
      </c>
      <c r="C249" s="25">
        <v>43009</v>
      </c>
      <c r="D249" s="25">
        <v>43100</v>
      </c>
      <c r="E249" s="1" t="s">
        <v>67</v>
      </c>
      <c r="F249" s="1" t="s">
        <v>95</v>
      </c>
      <c r="H249" s="1" t="s">
        <v>98</v>
      </c>
      <c r="L249" s="1" t="s">
        <v>102</v>
      </c>
      <c r="T249" s="1">
        <v>4</v>
      </c>
      <c r="U249" s="28">
        <f t="shared" si="15"/>
        <v>7.7669902912621365E-4</v>
      </c>
      <c r="AF249" s="31">
        <v>5150</v>
      </c>
      <c r="AI249" s="26">
        <v>6.17</v>
      </c>
      <c r="AL249" s="26">
        <f t="shared" si="13"/>
        <v>31.775500000000001</v>
      </c>
    </row>
    <row r="250" spans="1:38">
      <c r="A250" s="1" t="s">
        <v>94</v>
      </c>
      <c r="B250" s="25">
        <v>43068</v>
      </c>
      <c r="C250" s="25">
        <v>43009</v>
      </c>
      <c r="D250" s="25">
        <v>43100</v>
      </c>
      <c r="E250" s="1" t="s">
        <v>67</v>
      </c>
      <c r="F250" s="1" t="s">
        <v>95</v>
      </c>
      <c r="H250" s="1" t="s">
        <v>98</v>
      </c>
      <c r="L250" s="1" t="s">
        <v>102</v>
      </c>
      <c r="T250" s="1">
        <v>6</v>
      </c>
      <c r="U250" s="28">
        <f t="shared" si="15"/>
        <v>1.243008079552517E-3</v>
      </c>
      <c r="AF250" s="31">
        <v>4827</v>
      </c>
      <c r="AI250" s="26">
        <v>6.17</v>
      </c>
      <c r="AL250" s="26">
        <f t="shared" si="13"/>
        <v>29.782589999999999</v>
      </c>
    </row>
    <row r="251" spans="1:38">
      <c r="A251" s="1" t="s">
        <v>94</v>
      </c>
      <c r="B251" s="25">
        <v>43069</v>
      </c>
      <c r="C251" s="25">
        <v>43009</v>
      </c>
      <c r="D251" s="25">
        <v>43100</v>
      </c>
      <c r="E251" s="1" t="s">
        <v>67</v>
      </c>
      <c r="F251" s="1" t="s">
        <v>95</v>
      </c>
      <c r="H251" s="1" t="s">
        <v>98</v>
      </c>
      <c r="L251" s="1" t="s">
        <v>102</v>
      </c>
      <c r="T251" s="1">
        <v>10</v>
      </c>
      <c r="U251" s="28">
        <f t="shared" si="15"/>
        <v>1.2158054711246201E-3</v>
      </c>
      <c r="AF251" s="31">
        <v>8225</v>
      </c>
      <c r="AI251" s="26">
        <v>6.17</v>
      </c>
      <c r="AL251" s="26">
        <f t="shared" si="13"/>
        <v>50.748249999999999</v>
      </c>
    </row>
    <row r="252" spans="1:38">
      <c r="A252" s="1" t="s">
        <v>94</v>
      </c>
      <c r="B252" s="25">
        <v>43070</v>
      </c>
      <c r="C252" s="25">
        <v>43009</v>
      </c>
      <c r="D252" s="25">
        <v>43100</v>
      </c>
      <c r="E252" s="1" t="s">
        <v>67</v>
      </c>
      <c r="F252" s="1" t="s">
        <v>95</v>
      </c>
      <c r="H252" s="1" t="s">
        <v>98</v>
      </c>
      <c r="L252" s="1" t="s">
        <v>102</v>
      </c>
      <c r="T252" s="1">
        <v>2</v>
      </c>
      <c r="U252" s="28">
        <f t="shared" si="15"/>
        <v>7.35564545788893E-4</v>
      </c>
      <c r="AF252" s="31">
        <v>2719</v>
      </c>
      <c r="AI252" s="26">
        <v>6.17</v>
      </c>
      <c r="AL252" s="26">
        <f t="shared" si="13"/>
        <v>16.776229999999998</v>
      </c>
    </row>
    <row r="253" spans="1:38">
      <c r="A253" s="1" t="s">
        <v>94</v>
      </c>
      <c r="B253" s="25">
        <v>43071</v>
      </c>
      <c r="C253" s="25">
        <v>43009</v>
      </c>
      <c r="D253" s="25">
        <v>43100</v>
      </c>
      <c r="E253" s="1" t="s">
        <v>67</v>
      </c>
      <c r="F253" s="1" t="s">
        <v>95</v>
      </c>
      <c r="H253" s="1" t="s">
        <v>98</v>
      </c>
      <c r="L253" s="1" t="s">
        <v>102</v>
      </c>
      <c r="T253" s="1">
        <v>2</v>
      </c>
      <c r="U253" s="28">
        <f t="shared" si="15"/>
        <v>4.9382716049382717E-4</v>
      </c>
      <c r="AF253" s="31">
        <v>4050</v>
      </c>
      <c r="AI253" s="26">
        <v>6.17</v>
      </c>
      <c r="AL253" s="26">
        <f t="shared" si="13"/>
        <v>24.988499999999998</v>
      </c>
    </row>
    <row r="254" spans="1:38">
      <c r="A254" s="1" t="s">
        <v>94</v>
      </c>
      <c r="B254" s="25">
        <v>43072</v>
      </c>
      <c r="C254" s="25">
        <v>43009</v>
      </c>
      <c r="D254" s="25">
        <v>43100</v>
      </c>
      <c r="E254" s="1" t="s">
        <v>67</v>
      </c>
      <c r="F254" s="1" t="s">
        <v>95</v>
      </c>
      <c r="H254" s="1" t="s">
        <v>98</v>
      </c>
      <c r="L254" s="1" t="s">
        <v>102</v>
      </c>
      <c r="T254" s="1">
        <v>4</v>
      </c>
      <c r="U254" s="28">
        <f t="shared" si="15"/>
        <v>8.0922516690269067E-4</v>
      </c>
      <c r="AF254" s="31">
        <v>4943</v>
      </c>
      <c r="AI254" s="26">
        <v>6.17</v>
      </c>
      <c r="AL254" s="26">
        <f t="shared" si="13"/>
        <v>30.49831</v>
      </c>
    </row>
    <row r="255" spans="1:38">
      <c r="A255" s="1" t="s">
        <v>94</v>
      </c>
      <c r="B255" s="25">
        <v>43073</v>
      </c>
      <c r="C255" s="25">
        <v>43009</v>
      </c>
      <c r="D255" s="25">
        <v>43100</v>
      </c>
      <c r="E255" s="1" t="s">
        <v>67</v>
      </c>
      <c r="F255" s="1" t="s">
        <v>95</v>
      </c>
      <c r="H255" s="1" t="s">
        <v>96</v>
      </c>
      <c r="L255" s="1" t="s">
        <v>99</v>
      </c>
      <c r="Q255" s="1">
        <v>36973</v>
      </c>
      <c r="T255" s="1">
        <v>27</v>
      </c>
      <c r="U255" s="28">
        <f t="shared" si="15"/>
        <v>7.3716111065607335E-4</v>
      </c>
      <c r="AB255" s="31">
        <v>36973</v>
      </c>
      <c r="AF255" s="31">
        <v>36627</v>
      </c>
      <c r="AG255" s="28">
        <f t="shared" ref="AG255:AG290" si="16">AF255/Q255</f>
        <v>0.99064181970627219</v>
      </c>
      <c r="AI255" s="26">
        <v>27.05</v>
      </c>
      <c r="AL255" s="26">
        <f t="shared" si="13"/>
        <v>990.76035000000002</v>
      </c>
    </row>
    <row r="256" spans="1:38">
      <c r="A256" s="1" t="s">
        <v>94</v>
      </c>
      <c r="B256" s="25">
        <v>43074</v>
      </c>
      <c r="C256" s="25">
        <v>43009</v>
      </c>
      <c r="D256" s="25">
        <v>43100</v>
      </c>
      <c r="E256" s="1" t="s">
        <v>67</v>
      </c>
      <c r="F256" s="1" t="s">
        <v>95</v>
      </c>
      <c r="H256" s="1" t="s">
        <v>96</v>
      </c>
      <c r="L256" s="1" t="s">
        <v>99</v>
      </c>
      <c r="Q256" s="1">
        <v>40099</v>
      </c>
      <c r="T256" s="1">
        <v>21</v>
      </c>
      <c r="U256" s="28">
        <f t="shared" si="15"/>
        <v>5.3065143781270529E-4</v>
      </c>
      <c r="AB256" s="31">
        <v>40099</v>
      </c>
      <c r="AF256" s="31">
        <v>39574</v>
      </c>
      <c r="AG256" s="28">
        <f t="shared" si="16"/>
        <v>0.98690740417466771</v>
      </c>
      <c r="AI256" s="26">
        <v>27.05</v>
      </c>
      <c r="AL256" s="26">
        <f t="shared" si="13"/>
        <v>1070.4766999999999</v>
      </c>
    </row>
    <row r="257" spans="1:38">
      <c r="A257" s="1" t="s">
        <v>94</v>
      </c>
      <c r="B257" s="25">
        <v>43075</v>
      </c>
      <c r="C257" s="25">
        <v>43009</v>
      </c>
      <c r="D257" s="25">
        <v>43100</v>
      </c>
      <c r="E257" s="1" t="s">
        <v>67</v>
      </c>
      <c r="F257" s="1" t="s">
        <v>95</v>
      </c>
      <c r="H257" s="1" t="s">
        <v>96</v>
      </c>
      <c r="L257" s="1" t="s">
        <v>99</v>
      </c>
      <c r="Q257" s="1">
        <v>16250</v>
      </c>
      <c r="T257" s="1">
        <v>9</v>
      </c>
      <c r="U257" s="28">
        <f t="shared" si="15"/>
        <v>5.5762081784386619E-4</v>
      </c>
      <c r="AB257" s="31">
        <v>16250</v>
      </c>
      <c r="AF257" s="31">
        <v>16140</v>
      </c>
      <c r="AG257" s="28">
        <f t="shared" si="16"/>
        <v>0.99323076923076925</v>
      </c>
      <c r="AI257" s="26">
        <v>27.05</v>
      </c>
      <c r="AL257" s="26">
        <f t="shared" si="13"/>
        <v>436.58699999999999</v>
      </c>
    </row>
    <row r="258" spans="1:38">
      <c r="A258" s="1" t="s">
        <v>94</v>
      </c>
      <c r="B258" s="25">
        <v>43076</v>
      </c>
      <c r="C258" s="25">
        <v>43009</v>
      </c>
      <c r="D258" s="25">
        <v>43100</v>
      </c>
      <c r="E258" s="1" t="s">
        <v>67</v>
      </c>
      <c r="F258" s="1" t="s">
        <v>95</v>
      </c>
      <c r="H258" s="1" t="s">
        <v>96</v>
      </c>
      <c r="L258" s="1" t="s">
        <v>99</v>
      </c>
      <c r="Q258" s="1">
        <v>33380</v>
      </c>
      <c r="T258" s="1">
        <v>26</v>
      </c>
      <c r="U258" s="28">
        <f t="shared" si="15"/>
        <v>7.8787878787878792E-4</v>
      </c>
      <c r="AB258" s="31">
        <v>33380</v>
      </c>
      <c r="AF258" s="31">
        <v>33000</v>
      </c>
      <c r="AG258" s="28">
        <f t="shared" si="16"/>
        <v>0.98861593768723788</v>
      </c>
      <c r="AI258" s="26">
        <v>27.05</v>
      </c>
      <c r="AL258" s="26">
        <f t="shared" si="13"/>
        <v>892.65</v>
      </c>
    </row>
    <row r="259" spans="1:38">
      <c r="A259" s="1" t="s">
        <v>94</v>
      </c>
      <c r="B259" s="25">
        <v>43077</v>
      </c>
      <c r="C259" s="25">
        <v>43009</v>
      </c>
      <c r="D259" s="25">
        <v>43100</v>
      </c>
      <c r="E259" s="1" t="s">
        <v>67</v>
      </c>
      <c r="F259" s="1" t="s">
        <v>95</v>
      </c>
      <c r="H259" s="1" t="s">
        <v>96</v>
      </c>
      <c r="L259" s="1" t="s">
        <v>99</v>
      </c>
      <c r="Q259" s="1">
        <v>15121</v>
      </c>
      <c r="T259" s="1">
        <v>9</v>
      </c>
      <c r="U259" s="28">
        <f t="shared" si="15"/>
        <v>6.0020006668889633E-4</v>
      </c>
      <c r="AB259" s="31">
        <v>15121</v>
      </c>
      <c r="AF259" s="31">
        <v>14995</v>
      </c>
      <c r="AG259" s="28">
        <f t="shared" si="16"/>
        <v>0.99166721777660205</v>
      </c>
      <c r="AI259" s="26">
        <v>27.05</v>
      </c>
      <c r="AL259" s="26">
        <f t="shared" si="13"/>
        <v>405.61475000000002</v>
      </c>
    </row>
    <row r="260" spans="1:38">
      <c r="A260" s="1" t="s">
        <v>94</v>
      </c>
      <c r="B260" s="25">
        <v>43078</v>
      </c>
      <c r="C260" s="25">
        <v>43009</v>
      </c>
      <c r="D260" s="25">
        <v>43100</v>
      </c>
      <c r="E260" s="1" t="s">
        <v>67</v>
      </c>
      <c r="F260" s="1" t="s">
        <v>95</v>
      </c>
      <c r="H260" s="1" t="s">
        <v>96</v>
      </c>
      <c r="L260" s="1" t="s">
        <v>99</v>
      </c>
      <c r="Q260" s="1">
        <v>2883</v>
      </c>
      <c r="T260" s="1">
        <v>7</v>
      </c>
      <c r="U260" s="28">
        <f t="shared" si="15"/>
        <v>2.4639211545230554E-3</v>
      </c>
      <c r="AB260" s="31">
        <v>2883</v>
      </c>
      <c r="AF260" s="31">
        <v>2841</v>
      </c>
      <c r="AG260" s="28">
        <f t="shared" si="16"/>
        <v>0.98543184183142563</v>
      </c>
      <c r="AI260" s="26">
        <v>27.05</v>
      </c>
      <c r="AL260" s="26">
        <f t="shared" si="13"/>
        <v>76.849050000000005</v>
      </c>
    </row>
    <row r="261" spans="1:38">
      <c r="A261" s="1" t="s">
        <v>94</v>
      </c>
      <c r="B261" s="25">
        <v>43079</v>
      </c>
      <c r="C261" s="25">
        <v>43009</v>
      </c>
      <c r="D261" s="25">
        <v>43100</v>
      </c>
      <c r="E261" s="1" t="s">
        <v>67</v>
      </c>
      <c r="F261" s="1" t="s">
        <v>95</v>
      </c>
      <c r="H261" s="1" t="s">
        <v>96</v>
      </c>
      <c r="L261" s="1" t="s">
        <v>99</v>
      </c>
      <c r="Q261" s="1">
        <v>2871</v>
      </c>
      <c r="T261" s="1">
        <v>3</v>
      </c>
      <c r="U261" s="28">
        <f t="shared" si="15"/>
        <v>1.0649627263045794E-3</v>
      </c>
      <c r="AB261" s="31">
        <v>2871</v>
      </c>
      <c r="AF261" s="31">
        <v>2817</v>
      </c>
      <c r="AG261" s="28">
        <f t="shared" si="16"/>
        <v>0.98119122257053293</v>
      </c>
      <c r="AI261" s="26">
        <v>27.05</v>
      </c>
      <c r="AL261" s="26">
        <f t="shared" si="13"/>
        <v>76.199850000000012</v>
      </c>
    </row>
    <row r="262" spans="1:38">
      <c r="A262" s="1" t="s">
        <v>94</v>
      </c>
      <c r="B262" s="25">
        <v>43073</v>
      </c>
      <c r="C262" s="25">
        <v>43009</v>
      </c>
      <c r="D262" s="25">
        <v>43100</v>
      </c>
      <c r="E262" s="1" t="s">
        <v>67</v>
      </c>
      <c r="F262" s="1" t="s">
        <v>95</v>
      </c>
      <c r="H262" s="1" t="s">
        <v>96</v>
      </c>
      <c r="L262" s="1" t="s">
        <v>100</v>
      </c>
      <c r="Q262" s="1">
        <v>12042</v>
      </c>
      <c r="T262" s="1">
        <v>17</v>
      </c>
      <c r="U262" s="28">
        <f t="shared" si="15"/>
        <v>1.4280913978494624E-3</v>
      </c>
      <c r="AB262" s="31">
        <v>12042</v>
      </c>
      <c r="AF262" s="31">
        <v>11904</v>
      </c>
      <c r="AG262" s="28">
        <f t="shared" si="16"/>
        <v>0.98854010961634275</v>
      </c>
      <c r="AI262" s="26">
        <v>27.05</v>
      </c>
      <c r="AL262" s="26">
        <f t="shared" si="13"/>
        <v>322.00319999999999</v>
      </c>
    </row>
    <row r="263" spans="1:38">
      <c r="A263" s="1" t="s">
        <v>94</v>
      </c>
      <c r="B263" s="25">
        <v>43074</v>
      </c>
      <c r="C263" s="25">
        <v>43009</v>
      </c>
      <c r="D263" s="25">
        <v>43100</v>
      </c>
      <c r="E263" s="1" t="s">
        <v>67</v>
      </c>
      <c r="F263" s="1" t="s">
        <v>95</v>
      </c>
      <c r="H263" s="1" t="s">
        <v>96</v>
      </c>
      <c r="L263" s="1" t="s">
        <v>100</v>
      </c>
      <c r="Q263" s="1">
        <v>11168</v>
      </c>
      <c r="T263" s="1">
        <v>12</v>
      </c>
      <c r="U263" s="28">
        <f t="shared" si="15"/>
        <v>1.0888304146629162E-3</v>
      </c>
      <c r="AB263" s="31">
        <v>11168</v>
      </c>
      <c r="AF263" s="31">
        <v>11021</v>
      </c>
      <c r="AG263" s="28">
        <f t="shared" si="16"/>
        <v>0.98683739255014324</v>
      </c>
      <c r="AI263" s="26">
        <v>27.05</v>
      </c>
      <c r="AL263" s="26">
        <f t="shared" ref="AL263:AL326" si="17">AF263*AI263/1000</f>
        <v>298.11804999999998</v>
      </c>
    </row>
    <row r="264" spans="1:38">
      <c r="A264" s="1" t="s">
        <v>94</v>
      </c>
      <c r="B264" s="25">
        <v>43075</v>
      </c>
      <c r="C264" s="25">
        <v>43009</v>
      </c>
      <c r="D264" s="25">
        <v>43100</v>
      </c>
      <c r="E264" s="1" t="s">
        <v>67</v>
      </c>
      <c r="F264" s="1" t="s">
        <v>95</v>
      </c>
      <c r="H264" s="1" t="s">
        <v>96</v>
      </c>
      <c r="L264" s="1" t="s">
        <v>100</v>
      </c>
      <c r="Q264" s="1">
        <v>6997</v>
      </c>
      <c r="T264" s="1">
        <v>3</v>
      </c>
      <c r="U264" s="28">
        <f t="shared" si="15"/>
        <v>4.3196544276457883E-4</v>
      </c>
      <c r="AB264" s="31">
        <v>6997</v>
      </c>
      <c r="AF264" s="31">
        <v>6945</v>
      </c>
      <c r="AG264" s="28">
        <f t="shared" si="16"/>
        <v>0.99256824353294271</v>
      </c>
      <c r="AI264" s="26">
        <v>27.05</v>
      </c>
      <c r="AL264" s="26">
        <f t="shared" si="17"/>
        <v>187.86224999999999</v>
      </c>
    </row>
    <row r="265" spans="1:38">
      <c r="A265" s="1" t="s">
        <v>94</v>
      </c>
      <c r="B265" s="25">
        <v>43076</v>
      </c>
      <c r="C265" s="25">
        <v>43009</v>
      </c>
      <c r="D265" s="25">
        <v>43100</v>
      </c>
      <c r="E265" s="1" t="s">
        <v>67</v>
      </c>
      <c r="F265" s="1" t="s">
        <v>95</v>
      </c>
      <c r="H265" s="1" t="s">
        <v>96</v>
      </c>
      <c r="L265" s="1" t="s">
        <v>100</v>
      </c>
      <c r="Q265" s="1">
        <v>16396</v>
      </c>
      <c r="T265" s="1">
        <v>12</v>
      </c>
      <c r="U265" s="28">
        <f t="shared" si="15"/>
        <v>7.4115249212525474E-4</v>
      </c>
      <c r="AB265" s="31">
        <v>16396</v>
      </c>
      <c r="AF265" s="31">
        <v>16191</v>
      </c>
      <c r="AG265" s="28">
        <f t="shared" si="16"/>
        <v>0.98749695047572583</v>
      </c>
      <c r="AI265" s="26">
        <v>27.05</v>
      </c>
      <c r="AL265" s="26">
        <f t="shared" si="17"/>
        <v>437.96654999999998</v>
      </c>
    </row>
    <row r="266" spans="1:38">
      <c r="A266" s="1" t="s">
        <v>94</v>
      </c>
      <c r="B266" s="25">
        <v>43077</v>
      </c>
      <c r="C266" s="25">
        <v>43009</v>
      </c>
      <c r="D266" s="25">
        <v>43100</v>
      </c>
      <c r="E266" s="1" t="s">
        <v>67</v>
      </c>
      <c r="F266" s="1" t="s">
        <v>95</v>
      </c>
      <c r="H266" s="1" t="s">
        <v>96</v>
      </c>
      <c r="L266" s="1" t="s">
        <v>100</v>
      </c>
      <c r="Q266" s="1">
        <v>2614</v>
      </c>
      <c r="T266" s="1">
        <v>0</v>
      </c>
      <c r="U266" s="28">
        <f t="shared" si="15"/>
        <v>0</v>
      </c>
      <c r="AB266" s="31">
        <v>2614</v>
      </c>
      <c r="AF266" s="31">
        <v>2607</v>
      </c>
      <c r="AG266" s="28">
        <f t="shared" si="16"/>
        <v>0.99732211170619745</v>
      </c>
      <c r="AI266" s="26">
        <v>27.05</v>
      </c>
      <c r="AL266" s="26">
        <f t="shared" si="17"/>
        <v>70.519350000000003</v>
      </c>
    </row>
    <row r="267" spans="1:38">
      <c r="A267" s="1" t="s">
        <v>94</v>
      </c>
      <c r="B267" s="25">
        <v>43078</v>
      </c>
      <c r="C267" s="25">
        <v>43009</v>
      </c>
      <c r="D267" s="25">
        <v>43100</v>
      </c>
      <c r="E267" s="1" t="s">
        <v>67</v>
      </c>
      <c r="F267" s="1" t="s">
        <v>95</v>
      </c>
      <c r="H267" s="1" t="s">
        <v>96</v>
      </c>
      <c r="L267" s="1" t="s">
        <v>100</v>
      </c>
      <c r="Q267" s="1">
        <v>3</v>
      </c>
      <c r="T267" s="1">
        <v>0</v>
      </c>
      <c r="U267" s="28">
        <f t="shared" si="15"/>
        <v>0</v>
      </c>
      <c r="AB267" s="31">
        <v>3</v>
      </c>
      <c r="AF267" s="31">
        <v>3</v>
      </c>
      <c r="AG267" s="28">
        <f t="shared" si="16"/>
        <v>1</v>
      </c>
      <c r="AI267" s="26">
        <v>27.05</v>
      </c>
      <c r="AL267" s="26">
        <f t="shared" si="17"/>
        <v>8.115E-2</v>
      </c>
    </row>
    <row r="268" spans="1:38">
      <c r="A268" s="1" t="s">
        <v>94</v>
      </c>
      <c r="B268" s="25">
        <v>43073</v>
      </c>
      <c r="C268" s="25">
        <v>43009</v>
      </c>
      <c r="D268" s="25">
        <v>43100</v>
      </c>
      <c r="E268" s="1" t="s">
        <v>67</v>
      </c>
      <c r="F268" s="1" t="s">
        <v>95</v>
      </c>
      <c r="H268" s="1" t="s">
        <v>97</v>
      </c>
      <c r="L268" s="1" t="s">
        <v>101</v>
      </c>
      <c r="T268" s="1">
        <v>9</v>
      </c>
      <c r="U268" s="28">
        <f t="shared" si="15"/>
        <v>1.7811201266574313E-3</v>
      </c>
      <c r="AF268" s="31">
        <v>5053</v>
      </c>
      <c r="AI268" s="26">
        <v>6.17</v>
      </c>
      <c r="AL268" s="26">
        <f t="shared" si="17"/>
        <v>31.177009999999999</v>
      </c>
    </row>
    <row r="269" spans="1:38">
      <c r="A269" s="1" t="s">
        <v>94</v>
      </c>
      <c r="B269" s="25">
        <v>43074</v>
      </c>
      <c r="C269" s="25">
        <v>43009</v>
      </c>
      <c r="D269" s="25">
        <v>43100</v>
      </c>
      <c r="E269" s="1" t="s">
        <v>67</v>
      </c>
      <c r="F269" s="1" t="s">
        <v>95</v>
      </c>
      <c r="H269" s="1" t="s">
        <v>97</v>
      </c>
      <c r="L269" s="1" t="s">
        <v>101</v>
      </c>
      <c r="T269" s="1">
        <v>1</v>
      </c>
      <c r="U269" s="28">
        <f t="shared" si="15"/>
        <v>2.2507314877335134E-4</v>
      </c>
      <c r="AF269" s="31">
        <v>4443</v>
      </c>
      <c r="AI269" s="26">
        <v>6.17</v>
      </c>
      <c r="AL269" s="26">
        <f t="shared" si="17"/>
        <v>27.413310000000003</v>
      </c>
    </row>
    <row r="270" spans="1:38">
      <c r="A270" s="1" t="s">
        <v>94</v>
      </c>
      <c r="B270" s="25">
        <v>43075</v>
      </c>
      <c r="C270" s="25">
        <v>43009</v>
      </c>
      <c r="D270" s="25">
        <v>43100</v>
      </c>
      <c r="E270" s="1" t="s">
        <v>67</v>
      </c>
      <c r="F270" s="1" t="s">
        <v>95</v>
      </c>
      <c r="H270" s="1" t="s">
        <v>97</v>
      </c>
      <c r="L270" s="1" t="s">
        <v>101</v>
      </c>
      <c r="T270" s="1">
        <v>3</v>
      </c>
      <c r="U270" s="28">
        <f t="shared" si="15"/>
        <v>6.2643558154103153E-4</v>
      </c>
      <c r="AF270" s="31">
        <v>4789</v>
      </c>
      <c r="AI270" s="26">
        <v>6.17</v>
      </c>
      <c r="AL270" s="26">
        <f t="shared" si="17"/>
        <v>29.54813</v>
      </c>
    </row>
    <row r="271" spans="1:38">
      <c r="A271" s="1" t="s">
        <v>94</v>
      </c>
      <c r="B271" s="25">
        <v>43076</v>
      </c>
      <c r="C271" s="25">
        <v>43009</v>
      </c>
      <c r="D271" s="25">
        <v>43100</v>
      </c>
      <c r="E271" s="1" t="s">
        <v>67</v>
      </c>
      <c r="F271" s="1" t="s">
        <v>95</v>
      </c>
      <c r="H271" s="1" t="s">
        <v>97</v>
      </c>
      <c r="L271" s="1" t="s">
        <v>101</v>
      </c>
      <c r="T271" s="1">
        <v>13</v>
      </c>
      <c r="U271" s="28">
        <f t="shared" si="15"/>
        <v>5.7002543190388499E-4</v>
      </c>
      <c r="AF271" s="31">
        <v>22806</v>
      </c>
      <c r="AI271" s="26">
        <v>6.17</v>
      </c>
      <c r="AL271" s="26">
        <f t="shared" si="17"/>
        <v>140.71302</v>
      </c>
    </row>
    <row r="272" spans="1:38">
      <c r="A272" s="1" t="s">
        <v>94</v>
      </c>
      <c r="B272" s="25">
        <v>43077</v>
      </c>
      <c r="C272" s="25">
        <v>43009</v>
      </c>
      <c r="D272" s="25">
        <v>43100</v>
      </c>
      <c r="E272" s="1" t="s">
        <v>67</v>
      </c>
      <c r="F272" s="1" t="s">
        <v>95</v>
      </c>
      <c r="H272" s="1" t="s">
        <v>97</v>
      </c>
      <c r="L272" s="1" t="s">
        <v>101</v>
      </c>
      <c r="T272" s="1">
        <v>0</v>
      </c>
      <c r="U272" s="28">
        <f t="shared" si="15"/>
        <v>0</v>
      </c>
      <c r="AF272" s="31">
        <v>1152</v>
      </c>
      <c r="AI272" s="26">
        <v>6.17</v>
      </c>
      <c r="AL272" s="26">
        <f t="shared" si="17"/>
        <v>7.1078400000000004</v>
      </c>
    </row>
    <row r="273" spans="1:38">
      <c r="A273" s="1" t="s">
        <v>94</v>
      </c>
      <c r="B273" s="25">
        <v>43078</v>
      </c>
      <c r="C273" s="25">
        <v>43009</v>
      </c>
      <c r="D273" s="25">
        <v>43100</v>
      </c>
      <c r="E273" s="1" t="s">
        <v>67</v>
      </c>
      <c r="F273" s="1" t="s">
        <v>95</v>
      </c>
      <c r="H273" s="1" t="s">
        <v>97</v>
      </c>
      <c r="L273" s="1" t="s">
        <v>101</v>
      </c>
      <c r="T273" s="1">
        <v>0</v>
      </c>
      <c r="U273" s="28">
        <f t="shared" si="15"/>
        <v>0</v>
      </c>
      <c r="AF273" s="31">
        <v>409</v>
      </c>
      <c r="AI273" s="26">
        <v>6.17</v>
      </c>
      <c r="AL273" s="26">
        <f t="shared" si="17"/>
        <v>2.5235299999999996</v>
      </c>
    </row>
    <row r="274" spans="1:38">
      <c r="A274" s="1" t="s">
        <v>94</v>
      </c>
      <c r="B274" s="25">
        <v>43079</v>
      </c>
      <c r="C274" s="25">
        <v>43009</v>
      </c>
      <c r="D274" s="25">
        <v>43100</v>
      </c>
      <c r="E274" s="1" t="s">
        <v>67</v>
      </c>
      <c r="F274" s="1" t="s">
        <v>95</v>
      </c>
      <c r="H274" s="1" t="s">
        <v>97</v>
      </c>
      <c r="L274" s="1" t="s">
        <v>101</v>
      </c>
      <c r="T274" s="1">
        <v>0</v>
      </c>
      <c r="U274" s="28">
        <f t="shared" si="15"/>
        <v>0</v>
      </c>
      <c r="AF274" s="31">
        <v>548</v>
      </c>
      <c r="AI274" s="26">
        <v>6.17</v>
      </c>
      <c r="AL274" s="26">
        <f t="shared" si="17"/>
        <v>3.3811599999999999</v>
      </c>
    </row>
    <row r="275" spans="1:38">
      <c r="A275" s="1" t="s">
        <v>94</v>
      </c>
      <c r="B275" s="25">
        <v>43073</v>
      </c>
      <c r="C275" s="25">
        <v>43009</v>
      </c>
      <c r="D275" s="25">
        <v>43100</v>
      </c>
      <c r="E275" s="1" t="s">
        <v>67</v>
      </c>
      <c r="F275" s="1" t="s">
        <v>95</v>
      </c>
      <c r="H275" s="1" t="s">
        <v>98</v>
      </c>
      <c r="L275" s="1" t="s">
        <v>102</v>
      </c>
      <c r="T275" s="1">
        <v>5</v>
      </c>
      <c r="U275" s="28">
        <f t="shared" si="15"/>
        <v>8.6880973066898344E-4</v>
      </c>
      <c r="AF275" s="31">
        <v>5755</v>
      </c>
      <c r="AI275" s="26">
        <v>6.17</v>
      </c>
      <c r="AL275" s="26">
        <f t="shared" si="17"/>
        <v>35.50835</v>
      </c>
    </row>
    <row r="276" spans="1:38">
      <c r="A276" s="1" t="s">
        <v>94</v>
      </c>
      <c r="B276" s="25">
        <v>43074</v>
      </c>
      <c r="C276" s="25">
        <v>43009</v>
      </c>
      <c r="D276" s="25">
        <v>43100</v>
      </c>
      <c r="E276" s="1" t="s">
        <v>67</v>
      </c>
      <c r="F276" s="1" t="s">
        <v>95</v>
      </c>
      <c r="H276" s="1" t="s">
        <v>98</v>
      </c>
      <c r="L276" s="1" t="s">
        <v>102</v>
      </c>
      <c r="T276" s="1">
        <v>5</v>
      </c>
      <c r="U276" s="28">
        <f t="shared" si="15"/>
        <v>7.8876794447073676E-4</v>
      </c>
      <c r="AF276" s="31">
        <v>6339</v>
      </c>
      <c r="AI276" s="26">
        <v>6.17</v>
      </c>
      <c r="AL276" s="26">
        <f t="shared" si="17"/>
        <v>39.111629999999998</v>
      </c>
    </row>
    <row r="277" spans="1:38">
      <c r="A277" s="1" t="s">
        <v>94</v>
      </c>
      <c r="B277" s="25">
        <v>43075</v>
      </c>
      <c r="C277" s="25">
        <v>43009</v>
      </c>
      <c r="D277" s="25">
        <v>43100</v>
      </c>
      <c r="E277" s="1" t="s">
        <v>67</v>
      </c>
      <c r="F277" s="1" t="s">
        <v>95</v>
      </c>
      <c r="H277" s="1" t="s">
        <v>98</v>
      </c>
      <c r="L277" s="1" t="s">
        <v>102</v>
      </c>
      <c r="T277" s="1">
        <v>4</v>
      </c>
      <c r="U277" s="28">
        <f t="shared" si="15"/>
        <v>1.0095911155981827E-3</v>
      </c>
      <c r="AF277" s="31">
        <v>3962</v>
      </c>
      <c r="AI277" s="26">
        <v>6.17</v>
      </c>
      <c r="AL277" s="26">
        <f t="shared" si="17"/>
        <v>24.445540000000001</v>
      </c>
    </row>
    <row r="278" spans="1:38">
      <c r="A278" s="1" t="s">
        <v>94</v>
      </c>
      <c r="B278" s="25">
        <v>43076</v>
      </c>
      <c r="C278" s="25">
        <v>43009</v>
      </c>
      <c r="D278" s="25">
        <v>43100</v>
      </c>
      <c r="E278" s="1" t="s">
        <v>67</v>
      </c>
      <c r="F278" s="1" t="s">
        <v>95</v>
      </c>
      <c r="H278" s="1" t="s">
        <v>98</v>
      </c>
      <c r="L278" s="1" t="s">
        <v>102</v>
      </c>
      <c r="T278" s="1">
        <v>4</v>
      </c>
      <c r="U278" s="28">
        <f t="shared" si="15"/>
        <v>5.1072522982635344E-4</v>
      </c>
      <c r="AF278" s="31">
        <v>7832</v>
      </c>
      <c r="AI278" s="26">
        <v>6.17</v>
      </c>
      <c r="AL278" s="26">
        <f t="shared" si="17"/>
        <v>48.323440000000005</v>
      </c>
    </row>
    <row r="279" spans="1:38">
      <c r="A279" s="1" t="s">
        <v>94</v>
      </c>
      <c r="B279" s="25">
        <v>43077</v>
      </c>
      <c r="C279" s="25">
        <v>43009</v>
      </c>
      <c r="D279" s="25">
        <v>43100</v>
      </c>
      <c r="E279" s="1" t="s">
        <v>67</v>
      </c>
      <c r="F279" s="1" t="s">
        <v>95</v>
      </c>
      <c r="H279" s="1" t="s">
        <v>98</v>
      </c>
      <c r="L279" s="1" t="s">
        <v>102</v>
      </c>
      <c r="T279" s="1">
        <v>0</v>
      </c>
      <c r="U279" s="28">
        <f t="shared" si="15"/>
        <v>0</v>
      </c>
      <c r="AF279" s="31">
        <v>1296</v>
      </c>
      <c r="AI279" s="26">
        <v>6.17</v>
      </c>
      <c r="AL279" s="26">
        <f t="shared" si="17"/>
        <v>7.9963199999999999</v>
      </c>
    </row>
    <row r="280" spans="1:38">
      <c r="A280" s="1" t="s">
        <v>94</v>
      </c>
      <c r="B280" s="25">
        <v>43078</v>
      </c>
      <c r="C280" s="25">
        <v>43009</v>
      </c>
      <c r="D280" s="25">
        <v>43100</v>
      </c>
      <c r="E280" s="1" t="s">
        <v>67</v>
      </c>
      <c r="F280" s="1" t="s">
        <v>95</v>
      </c>
      <c r="H280" s="1" t="s">
        <v>98</v>
      </c>
      <c r="L280" s="1" t="s">
        <v>102</v>
      </c>
      <c r="T280" s="1">
        <v>1</v>
      </c>
      <c r="U280" s="28">
        <f t="shared" si="15"/>
        <v>1.3774104683195593E-3</v>
      </c>
      <c r="AF280" s="31">
        <v>726</v>
      </c>
      <c r="AI280" s="26">
        <v>6.17</v>
      </c>
      <c r="AL280" s="26">
        <f t="shared" si="17"/>
        <v>4.4794200000000002</v>
      </c>
    </row>
    <row r="281" spans="1:38">
      <c r="A281" s="1" t="s">
        <v>94</v>
      </c>
      <c r="B281" s="25">
        <v>43079</v>
      </c>
      <c r="C281" s="25">
        <v>43009</v>
      </c>
      <c r="D281" s="25">
        <v>43100</v>
      </c>
      <c r="E281" s="1" t="s">
        <v>67</v>
      </c>
      <c r="F281" s="1" t="s">
        <v>95</v>
      </c>
      <c r="H281" s="1" t="s">
        <v>98</v>
      </c>
      <c r="L281" s="1" t="s">
        <v>102</v>
      </c>
      <c r="T281" s="1">
        <v>2</v>
      </c>
      <c r="U281" s="28">
        <f t="shared" si="15"/>
        <v>2.1008403361344537E-3</v>
      </c>
      <c r="AF281" s="31">
        <v>952</v>
      </c>
      <c r="AI281" s="26">
        <v>6.17</v>
      </c>
      <c r="AL281" s="26">
        <f t="shared" si="17"/>
        <v>5.8738400000000004</v>
      </c>
    </row>
    <row r="282" spans="1:38">
      <c r="A282" s="1" t="s">
        <v>94</v>
      </c>
      <c r="B282" s="25">
        <v>43080</v>
      </c>
      <c r="C282" s="25">
        <v>43009</v>
      </c>
      <c r="D282" s="25">
        <v>43100</v>
      </c>
      <c r="E282" s="1" t="s">
        <v>67</v>
      </c>
      <c r="F282" s="1" t="s">
        <v>150</v>
      </c>
      <c r="H282" s="1" t="s">
        <v>96</v>
      </c>
      <c r="L282" s="1" t="s">
        <v>99</v>
      </c>
      <c r="Q282" s="1">
        <v>2855</v>
      </c>
      <c r="T282" s="1">
        <v>6</v>
      </c>
      <c r="U282" s="28">
        <f t="shared" si="15"/>
        <v>2.1451555237754737E-3</v>
      </c>
      <c r="AB282" s="31">
        <v>2855</v>
      </c>
      <c r="AF282" s="31">
        <v>2797</v>
      </c>
      <c r="AG282" s="28">
        <f t="shared" si="16"/>
        <v>0.97968476357267953</v>
      </c>
      <c r="AI282" s="26">
        <v>27.05</v>
      </c>
      <c r="AL282" s="26">
        <f t="shared" si="17"/>
        <v>75.658850000000001</v>
      </c>
    </row>
    <row r="283" spans="1:38">
      <c r="A283" s="1" t="s">
        <v>94</v>
      </c>
      <c r="B283" s="25">
        <v>43081</v>
      </c>
      <c r="C283" s="25">
        <v>43009</v>
      </c>
      <c r="D283" s="25">
        <v>43100</v>
      </c>
      <c r="E283" s="1" t="s">
        <v>67</v>
      </c>
      <c r="F283" s="1" t="s">
        <v>150</v>
      </c>
      <c r="H283" s="1" t="s">
        <v>96</v>
      </c>
      <c r="L283" s="1" t="s">
        <v>99</v>
      </c>
      <c r="Q283" s="1">
        <v>3166</v>
      </c>
      <c r="T283" s="1">
        <v>5</v>
      </c>
      <c r="U283" s="28">
        <f t="shared" si="15"/>
        <v>1.6025641025641025E-3</v>
      </c>
      <c r="AB283" s="31">
        <v>3166</v>
      </c>
      <c r="AF283" s="31">
        <v>3120</v>
      </c>
      <c r="AG283" s="28">
        <f t="shared" si="16"/>
        <v>0.98547062539482</v>
      </c>
      <c r="AI283" s="26">
        <v>27.05</v>
      </c>
      <c r="AL283" s="26">
        <f t="shared" si="17"/>
        <v>84.396000000000001</v>
      </c>
    </row>
    <row r="284" spans="1:38">
      <c r="A284" s="1" t="s">
        <v>94</v>
      </c>
      <c r="B284" s="25">
        <v>43082</v>
      </c>
      <c r="C284" s="25">
        <v>43009</v>
      </c>
      <c r="D284" s="25">
        <v>43100</v>
      </c>
      <c r="E284" s="1" t="s">
        <v>67</v>
      </c>
      <c r="F284" s="1" t="s">
        <v>150</v>
      </c>
      <c r="H284" s="1" t="s">
        <v>96</v>
      </c>
      <c r="L284" s="1" t="s">
        <v>99</v>
      </c>
      <c r="Q284" s="1">
        <v>1663</v>
      </c>
      <c r="T284" s="1">
        <v>2</v>
      </c>
      <c r="U284" s="28">
        <f t="shared" si="15"/>
        <v>1.2135922330097086E-3</v>
      </c>
      <c r="AB284" s="31">
        <v>1663</v>
      </c>
      <c r="AF284" s="31">
        <v>1648</v>
      </c>
      <c r="AG284" s="28">
        <f t="shared" si="16"/>
        <v>0.99098015634395675</v>
      </c>
      <c r="AI284" s="26">
        <v>27.05</v>
      </c>
      <c r="AL284" s="26">
        <f t="shared" si="17"/>
        <v>44.578400000000002</v>
      </c>
    </row>
    <row r="285" spans="1:38">
      <c r="A285" s="1" t="s">
        <v>94</v>
      </c>
      <c r="B285" s="25">
        <v>43083</v>
      </c>
      <c r="C285" s="25">
        <v>43009</v>
      </c>
      <c r="D285" s="25">
        <v>43100</v>
      </c>
      <c r="E285" s="1" t="s">
        <v>67</v>
      </c>
      <c r="F285" s="1" t="s">
        <v>150</v>
      </c>
      <c r="H285" s="1" t="s">
        <v>96</v>
      </c>
      <c r="L285" s="1" t="s">
        <v>99</v>
      </c>
      <c r="Q285" s="1">
        <v>6411</v>
      </c>
      <c r="T285" s="1">
        <v>6</v>
      </c>
      <c r="U285" s="28">
        <f t="shared" si="15"/>
        <v>9.5571838165020703E-4</v>
      </c>
      <c r="AB285" s="31">
        <v>6411</v>
      </c>
      <c r="AF285" s="31">
        <v>6278</v>
      </c>
      <c r="AG285" s="28">
        <f t="shared" si="16"/>
        <v>0.97925440648884732</v>
      </c>
      <c r="AI285" s="26">
        <v>27.05</v>
      </c>
      <c r="AL285" s="26">
        <f t="shared" si="17"/>
        <v>169.81989999999999</v>
      </c>
    </row>
    <row r="286" spans="1:38">
      <c r="A286" s="1" t="s">
        <v>94</v>
      </c>
      <c r="B286" s="25">
        <v>43084</v>
      </c>
      <c r="C286" s="25">
        <v>43009</v>
      </c>
      <c r="D286" s="25">
        <v>43100</v>
      </c>
      <c r="E286" s="1" t="s">
        <v>67</v>
      </c>
      <c r="F286" s="1" t="s">
        <v>150</v>
      </c>
      <c r="H286" s="1" t="s">
        <v>96</v>
      </c>
      <c r="L286" s="1" t="s">
        <v>99</v>
      </c>
      <c r="Q286" s="1">
        <v>2147</v>
      </c>
      <c r="T286" s="1">
        <v>4</v>
      </c>
      <c r="U286" s="28">
        <f t="shared" si="15"/>
        <v>1.9020446980504042E-3</v>
      </c>
      <c r="AB286" s="31">
        <v>2147</v>
      </c>
      <c r="AF286" s="31">
        <v>2103</v>
      </c>
      <c r="AG286" s="28">
        <f t="shared" si="16"/>
        <v>0.97950628784350258</v>
      </c>
      <c r="AI286" s="26">
        <v>27.05</v>
      </c>
      <c r="AL286" s="26">
        <f t="shared" si="17"/>
        <v>56.886150000000001</v>
      </c>
    </row>
    <row r="287" spans="1:38">
      <c r="A287" s="1" t="s">
        <v>94</v>
      </c>
      <c r="B287" s="25">
        <v>43085</v>
      </c>
      <c r="C287" s="25">
        <v>43009</v>
      </c>
      <c r="D287" s="25">
        <v>43100</v>
      </c>
      <c r="E287" s="1" t="s">
        <v>67</v>
      </c>
      <c r="F287" s="1" t="s">
        <v>150</v>
      </c>
      <c r="H287" s="1" t="s">
        <v>96</v>
      </c>
      <c r="L287" s="1" t="s">
        <v>99</v>
      </c>
      <c r="Q287" s="1">
        <v>2956</v>
      </c>
      <c r="T287" s="1">
        <v>5</v>
      </c>
      <c r="U287" s="28">
        <f t="shared" si="15"/>
        <v>1.7241379310344827E-3</v>
      </c>
      <c r="AB287" s="31">
        <v>2956</v>
      </c>
      <c r="AF287" s="31">
        <v>2900</v>
      </c>
      <c r="AG287" s="28">
        <f t="shared" si="16"/>
        <v>0.98105548037889034</v>
      </c>
      <c r="AI287" s="26">
        <v>27.05</v>
      </c>
      <c r="AL287" s="26">
        <f t="shared" si="17"/>
        <v>78.444999999999993</v>
      </c>
    </row>
    <row r="288" spans="1:38">
      <c r="A288" s="1" t="s">
        <v>94</v>
      </c>
      <c r="B288" s="25">
        <v>43086</v>
      </c>
      <c r="C288" s="25">
        <v>43009</v>
      </c>
      <c r="D288" s="25">
        <v>43100</v>
      </c>
      <c r="E288" s="1" t="s">
        <v>67</v>
      </c>
      <c r="F288" s="1" t="s">
        <v>150</v>
      </c>
      <c r="H288" s="1" t="s">
        <v>96</v>
      </c>
      <c r="L288" s="1" t="s">
        <v>99</v>
      </c>
      <c r="Q288" s="1">
        <v>3444</v>
      </c>
      <c r="T288" s="1">
        <v>3</v>
      </c>
      <c r="U288" s="28">
        <f t="shared" si="15"/>
        <v>8.891523414344991E-4</v>
      </c>
      <c r="AB288" s="31">
        <v>3444</v>
      </c>
      <c r="AF288" s="31">
        <v>3374</v>
      </c>
      <c r="AG288" s="28">
        <f t="shared" si="16"/>
        <v>0.97967479674796742</v>
      </c>
      <c r="AI288" s="26">
        <v>27.05</v>
      </c>
      <c r="AL288" s="26">
        <f t="shared" si="17"/>
        <v>91.2667</v>
      </c>
    </row>
    <row r="289" spans="1:38">
      <c r="A289" s="1" t="s">
        <v>94</v>
      </c>
      <c r="B289" s="25">
        <v>43080</v>
      </c>
      <c r="C289" s="25">
        <v>43009</v>
      </c>
      <c r="D289" s="25">
        <v>43100</v>
      </c>
      <c r="E289" s="1" t="s">
        <v>67</v>
      </c>
      <c r="F289" s="1" t="s">
        <v>150</v>
      </c>
      <c r="H289" s="1" t="s">
        <v>96</v>
      </c>
      <c r="L289" s="1" t="s">
        <v>100</v>
      </c>
      <c r="Q289" s="1">
        <v>0</v>
      </c>
      <c r="T289" s="1">
        <v>0</v>
      </c>
      <c r="U289" s="28">
        <f t="shared" si="15"/>
        <v>0</v>
      </c>
      <c r="AB289" s="31">
        <v>0</v>
      </c>
      <c r="AF289" s="31">
        <v>1</v>
      </c>
      <c r="AI289" s="26">
        <v>27.05</v>
      </c>
      <c r="AL289" s="26">
        <f t="shared" si="17"/>
        <v>2.7050000000000001E-2</v>
      </c>
    </row>
    <row r="290" spans="1:38">
      <c r="A290" s="1" t="s">
        <v>94</v>
      </c>
      <c r="B290" s="25">
        <v>43081</v>
      </c>
      <c r="C290" s="25">
        <v>43009</v>
      </c>
      <c r="D290" s="25">
        <v>43100</v>
      </c>
      <c r="E290" s="1" t="s">
        <v>67</v>
      </c>
      <c r="F290" s="1" t="s">
        <v>150</v>
      </c>
      <c r="H290" s="1" t="s">
        <v>96</v>
      </c>
      <c r="L290" s="1" t="s">
        <v>100</v>
      </c>
      <c r="Q290" s="1">
        <v>1</v>
      </c>
      <c r="T290" s="1">
        <v>0</v>
      </c>
      <c r="AB290" s="31">
        <v>1</v>
      </c>
      <c r="AF290" s="31">
        <v>0</v>
      </c>
      <c r="AG290" s="28">
        <f t="shared" si="16"/>
        <v>0</v>
      </c>
      <c r="AI290" s="26">
        <v>27.05</v>
      </c>
      <c r="AL290" s="26">
        <f t="shared" si="17"/>
        <v>0</v>
      </c>
    </row>
    <row r="291" spans="1:38">
      <c r="A291" s="1" t="s">
        <v>94</v>
      </c>
      <c r="B291" s="25">
        <v>43080</v>
      </c>
      <c r="C291" s="25">
        <v>43009</v>
      </c>
      <c r="D291" s="25">
        <v>43100</v>
      </c>
      <c r="E291" s="1" t="s">
        <v>67</v>
      </c>
      <c r="F291" s="1" t="s">
        <v>150</v>
      </c>
      <c r="H291" s="1" t="s">
        <v>97</v>
      </c>
      <c r="L291" s="1" t="s">
        <v>101</v>
      </c>
      <c r="T291" s="1">
        <v>0</v>
      </c>
      <c r="U291" s="28">
        <f t="shared" si="15"/>
        <v>0</v>
      </c>
      <c r="AF291" s="31">
        <v>552</v>
      </c>
      <c r="AI291" s="26">
        <v>6.17</v>
      </c>
      <c r="AL291" s="26">
        <f t="shared" si="17"/>
        <v>3.40584</v>
      </c>
    </row>
    <row r="292" spans="1:38">
      <c r="A292" s="1" t="s">
        <v>94</v>
      </c>
      <c r="B292" s="25">
        <v>43081</v>
      </c>
      <c r="C292" s="25">
        <v>43009</v>
      </c>
      <c r="D292" s="25">
        <v>43100</v>
      </c>
      <c r="E292" s="1" t="s">
        <v>67</v>
      </c>
      <c r="F292" s="1" t="s">
        <v>150</v>
      </c>
      <c r="H292" s="1" t="s">
        <v>97</v>
      </c>
      <c r="L292" s="1" t="s">
        <v>101</v>
      </c>
      <c r="T292" s="1">
        <v>2</v>
      </c>
      <c r="U292" s="28">
        <f t="shared" ref="U292:U346" si="18">T292/AF292</f>
        <v>1.4970059880239522E-3</v>
      </c>
      <c r="AF292" s="31">
        <v>1336</v>
      </c>
      <c r="AI292" s="26">
        <v>6.17</v>
      </c>
      <c r="AL292" s="26">
        <f t="shared" si="17"/>
        <v>8.2431200000000011</v>
      </c>
    </row>
    <row r="293" spans="1:38">
      <c r="A293" s="1" t="s">
        <v>94</v>
      </c>
      <c r="B293" s="25">
        <v>43082</v>
      </c>
      <c r="C293" s="25">
        <v>43009</v>
      </c>
      <c r="D293" s="25">
        <v>43100</v>
      </c>
      <c r="E293" s="1" t="s">
        <v>67</v>
      </c>
      <c r="F293" s="1" t="s">
        <v>150</v>
      </c>
      <c r="H293" s="1" t="s">
        <v>97</v>
      </c>
      <c r="L293" s="1" t="s">
        <v>101</v>
      </c>
      <c r="T293" s="1">
        <v>0</v>
      </c>
      <c r="U293" s="28">
        <f t="shared" si="18"/>
        <v>0</v>
      </c>
      <c r="AF293" s="31">
        <v>427</v>
      </c>
      <c r="AI293" s="26">
        <v>6.17</v>
      </c>
      <c r="AL293" s="26">
        <f t="shared" si="17"/>
        <v>2.6345900000000002</v>
      </c>
    </row>
    <row r="294" spans="1:38">
      <c r="A294" s="1" t="s">
        <v>94</v>
      </c>
      <c r="B294" s="25">
        <v>43083</v>
      </c>
      <c r="C294" s="25">
        <v>43009</v>
      </c>
      <c r="D294" s="25">
        <v>43100</v>
      </c>
      <c r="E294" s="1" t="s">
        <v>67</v>
      </c>
      <c r="F294" s="1" t="s">
        <v>150</v>
      </c>
      <c r="H294" s="1" t="s">
        <v>97</v>
      </c>
      <c r="L294" s="1" t="s">
        <v>101</v>
      </c>
      <c r="T294" s="1">
        <v>0</v>
      </c>
      <c r="U294" s="28">
        <f t="shared" si="18"/>
        <v>0</v>
      </c>
      <c r="AF294" s="31">
        <v>1300</v>
      </c>
      <c r="AI294" s="26">
        <v>6.17</v>
      </c>
      <c r="AL294" s="26">
        <f t="shared" si="17"/>
        <v>8.0210000000000008</v>
      </c>
    </row>
    <row r="295" spans="1:38">
      <c r="A295" s="1" t="s">
        <v>94</v>
      </c>
      <c r="B295" s="25">
        <v>43084</v>
      </c>
      <c r="C295" s="25">
        <v>43009</v>
      </c>
      <c r="D295" s="25">
        <v>43100</v>
      </c>
      <c r="E295" s="1" t="s">
        <v>67</v>
      </c>
      <c r="F295" s="1" t="s">
        <v>150</v>
      </c>
      <c r="H295" s="1" t="s">
        <v>97</v>
      </c>
      <c r="L295" s="1" t="s">
        <v>101</v>
      </c>
      <c r="T295" s="1">
        <v>2</v>
      </c>
      <c r="U295" s="28">
        <f t="shared" si="18"/>
        <v>4.7058823529411761E-3</v>
      </c>
      <c r="AF295" s="31">
        <v>425</v>
      </c>
      <c r="AI295" s="26">
        <v>6.17</v>
      </c>
      <c r="AL295" s="26">
        <f t="shared" si="17"/>
        <v>2.6222500000000002</v>
      </c>
    </row>
    <row r="296" spans="1:38">
      <c r="A296" s="1" t="s">
        <v>94</v>
      </c>
      <c r="B296" s="25">
        <v>43085</v>
      </c>
      <c r="C296" s="25">
        <v>43009</v>
      </c>
      <c r="D296" s="25">
        <v>43100</v>
      </c>
      <c r="E296" s="1" t="s">
        <v>67</v>
      </c>
      <c r="F296" s="1" t="s">
        <v>150</v>
      </c>
      <c r="H296" s="1" t="s">
        <v>97</v>
      </c>
      <c r="L296" s="1" t="s">
        <v>101</v>
      </c>
      <c r="T296" s="1">
        <v>0</v>
      </c>
      <c r="U296" s="28">
        <f t="shared" si="18"/>
        <v>0</v>
      </c>
      <c r="AF296" s="31">
        <v>1300</v>
      </c>
      <c r="AI296" s="26">
        <v>6.17</v>
      </c>
      <c r="AL296" s="26">
        <f t="shared" si="17"/>
        <v>8.0210000000000008</v>
      </c>
    </row>
    <row r="297" spans="1:38">
      <c r="A297" s="1" t="s">
        <v>94</v>
      </c>
      <c r="B297" s="25">
        <v>43086</v>
      </c>
      <c r="C297" s="25">
        <v>43009</v>
      </c>
      <c r="D297" s="25">
        <v>43100</v>
      </c>
      <c r="E297" s="1" t="s">
        <v>67</v>
      </c>
      <c r="F297" s="1" t="s">
        <v>150</v>
      </c>
      <c r="H297" s="1" t="s">
        <v>97</v>
      </c>
      <c r="L297" s="1" t="s">
        <v>101</v>
      </c>
      <c r="T297" s="1">
        <v>1</v>
      </c>
      <c r="U297" s="28">
        <f t="shared" si="18"/>
        <v>1.7793594306049821E-3</v>
      </c>
      <c r="AF297" s="31">
        <v>562</v>
      </c>
      <c r="AI297" s="26">
        <v>6.17</v>
      </c>
      <c r="AL297" s="26">
        <f t="shared" si="17"/>
        <v>3.4675400000000001</v>
      </c>
    </row>
    <row r="298" spans="1:38">
      <c r="A298" s="1" t="s">
        <v>94</v>
      </c>
      <c r="B298" s="25">
        <v>43080</v>
      </c>
      <c r="C298" s="25">
        <v>43009</v>
      </c>
      <c r="D298" s="25">
        <v>43100</v>
      </c>
      <c r="E298" s="1" t="s">
        <v>67</v>
      </c>
      <c r="F298" s="1" t="s">
        <v>150</v>
      </c>
      <c r="H298" s="1" t="s">
        <v>98</v>
      </c>
      <c r="L298" s="1" t="s">
        <v>102</v>
      </c>
      <c r="T298" s="1">
        <v>1</v>
      </c>
      <c r="U298" s="28">
        <f t="shared" si="18"/>
        <v>6.5703022339027597E-4</v>
      </c>
      <c r="AF298" s="31">
        <v>1522</v>
      </c>
      <c r="AI298" s="26">
        <v>6.17</v>
      </c>
      <c r="AL298" s="26">
        <f t="shared" si="17"/>
        <v>9.3907399999999992</v>
      </c>
    </row>
    <row r="299" spans="1:38">
      <c r="A299" s="1" t="s">
        <v>94</v>
      </c>
      <c r="B299" s="25">
        <v>43081</v>
      </c>
      <c r="C299" s="25">
        <v>43009</v>
      </c>
      <c r="D299" s="25">
        <v>43100</v>
      </c>
      <c r="E299" s="1" t="s">
        <v>67</v>
      </c>
      <c r="F299" s="1" t="s">
        <v>150</v>
      </c>
      <c r="H299" s="1" t="s">
        <v>98</v>
      </c>
      <c r="L299" s="1" t="s">
        <v>102</v>
      </c>
      <c r="T299" s="1">
        <v>3</v>
      </c>
      <c r="U299" s="28">
        <f t="shared" si="18"/>
        <v>2.4650780608052587E-3</v>
      </c>
      <c r="AF299" s="31">
        <v>1217</v>
      </c>
      <c r="AI299" s="26">
        <v>6.17</v>
      </c>
      <c r="AL299" s="26">
        <f t="shared" si="17"/>
        <v>7.5088900000000001</v>
      </c>
    </row>
    <row r="300" spans="1:38">
      <c r="A300" s="1" t="s">
        <v>94</v>
      </c>
      <c r="B300" s="25">
        <v>43082</v>
      </c>
      <c r="C300" s="25">
        <v>43009</v>
      </c>
      <c r="D300" s="25">
        <v>43100</v>
      </c>
      <c r="E300" s="1" t="s">
        <v>67</v>
      </c>
      <c r="F300" s="1" t="s">
        <v>150</v>
      </c>
      <c r="H300" s="1" t="s">
        <v>98</v>
      </c>
      <c r="L300" s="1" t="s">
        <v>102</v>
      </c>
      <c r="T300" s="1">
        <v>2</v>
      </c>
      <c r="U300" s="28">
        <f t="shared" si="18"/>
        <v>2.3837902264600714E-3</v>
      </c>
      <c r="AF300" s="31">
        <v>839</v>
      </c>
      <c r="AI300" s="26">
        <v>6.17</v>
      </c>
      <c r="AL300" s="26">
        <f t="shared" si="17"/>
        <v>5.1766300000000003</v>
      </c>
    </row>
    <row r="301" spans="1:38">
      <c r="A301" s="1" t="s">
        <v>94</v>
      </c>
      <c r="B301" s="25">
        <v>43083</v>
      </c>
      <c r="C301" s="25">
        <v>43009</v>
      </c>
      <c r="D301" s="25">
        <v>43100</v>
      </c>
      <c r="E301" s="1" t="s">
        <v>67</v>
      </c>
      <c r="F301" s="1" t="s">
        <v>150</v>
      </c>
      <c r="H301" s="1" t="s">
        <v>98</v>
      </c>
      <c r="L301" s="1" t="s">
        <v>102</v>
      </c>
      <c r="T301" s="1">
        <v>6</v>
      </c>
      <c r="U301" s="28">
        <f t="shared" si="18"/>
        <v>1.7050298380221654E-3</v>
      </c>
      <c r="AF301" s="31">
        <v>3519</v>
      </c>
      <c r="AI301" s="26">
        <v>6.17</v>
      </c>
      <c r="AL301" s="26">
        <f t="shared" si="17"/>
        <v>21.712229999999998</v>
      </c>
    </row>
    <row r="302" spans="1:38">
      <c r="A302" s="1" t="s">
        <v>94</v>
      </c>
      <c r="B302" s="25">
        <v>43084</v>
      </c>
      <c r="C302" s="25">
        <v>43009</v>
      </c>
      <c r="D302" s="25">
        <v>43100</v>
      </c>
      <c r="E302" s="1" t="s">
        <v>67</v>
      </c>
      <c r="F302" s="1" t="s">
        <v>150</v>
      </c>
      <c r="H302" s="1" t="s">
        <v>98</v>
      </c>
      <c r="L302" s="1" t="s">
        <v>102</v>
      </c>
      <c r="T302" s="1">
        <v>1</v>
      </c>
      <c r="U302" s="28">
        <f t="shared" si="18"/>
        <v>1.5822784810126582E-3</v>
      </c>
      <c r="AF302" s="31">
        <v>632</v>
      </c>
      <c r="AI302" s="26">
        <v>6.17</v>
      </c>
      <c r="AL302" s="26">
        <f t="shared" si="17"/>
        <v>3.8994400000000002</v>
      </c>
    </row>
    <row r="303" spans="1:38">
      <c r="A303" s="1" t="s">
        <v>94</v>
      </c>
      <c r="B303" s="25">
        <v>43085</v>
      </c>
      <c r="C303" s="25">
        <v>43009</v>
      </c>
      <c r="D303" s="25">
        <v>43100</v>
      </c>
      <c r="E303" s="1" t="s">
        <v>67</v>
      </c>
      <c r="F303" s="1" t="s">
        <v>150</v>
      </c>
      <c r="H303" s="1" t="s">
        <v>98</v>
      </c>
      <c r="L303" s="1" t="s">
        <v>102</v>
      </c>
      <c r="T303" s="1">
        <v>0</v>
      </c>
      <c r="U303" s="28">
        <f t="shared" si="18"/>
        <v>0</v>
      </c>
      <c r="AF303" s="31">
        <v>850</v>
      </c>
      <c r="AI303" s="26">
        <v>6.17</v>
      </c>
      <c r="AL303" s="26">
        <f t="shared" si="17"/>
        <v>5.2445000000000004</v>
      </c>
    </row>
    <row r="304" spans="1:38">
      <c r="A304" s="1" t="s">
        <v>94</v>
      </c>
      <c r="B304" s="25">
        <v>43086</v>
      </c>
      <c r="C304" s="25">
        <v>43009</v>
      </c>
      <c r="D304" s="25">
        <v>43100</v>
      </c>
      <c r="E304" s="1" t="s">
        <v>67</v>
      </c>
      <c r="F304" s="1" t="s">
        <v>150</v>
      </c>
      <c r="H304" s="1" t="s">
        <v>98</v>
      </c>
      <c r="L304" s="1" t="s">
        <v>102</v>
      </c>
      <c r="T304" s="1">
        <v>2</v>
      </c>
      <c r="U304" s="28">
        <f t="shared" si="18"/>
        <v>2.1074815595363539E-3</v>
      </c>
      <c r="AF304" s="31">
        <v>949</v>
      </c>
      <c r="AI304" s="26">
        <v>6.17</v>
      </c>
      <c r="AL304" s="26">
        <f t="shared" si="17"/>
        <v>5.8553300000000004</v>
      </c>
    </row>
    <row r="305" spans="1:38" s="37" customFormat="1">
      <c r="A305" s="37" t="s">
        <v>94</v>
      </c>
      <c r="B305" s="38">
        <v>43087</v>
      </c>
      <c r="C305" s="38">
        <v>43009</v>
      </c>
      <c r="D305" s="38">
        <v>43100</v>
      </c>
      <c r="E305" s="37" t="s">
        <v>67</v>
      </c>
      <c r="F305" s="37" t="s">
        <v>153</v>
      </c>
      <c r="H305" s="37" t="s">
        <v>96</v>
      </c>
      <c r="L305" s="37" t="s">
        <v>99</v>
      </c>
      <c r="R305" s="37">
        <v>3215</v>
      </c>
      <c r="T305" s="37">
        <v>1</v>
      </c>
      <c r="U305" s="40">
        <f t="shared" si="18"/>
        <v>3.1545741324921138E-4</v>
      </c>
      <c r="AB305" s="39">
        <v>3215</v>
      </c>
      <c r="AF305" s="39">
        <v>3170</v>
      </c>
      <c r="AG305" s="40"/>
      <c r="AI305" s="41">
        <v>27.05</v>
      </c>
      <c r="AL305" s="41">
        <f t="shared" si="17"/>
        <v>85.748500000000007</v>
      </c>
    </row>
    <row r="306" spans="1:38">
      <c r="A306" s="1" t="s">
        <v>94</v>
      </c>
      <c r="B306" s="25">
        <v>43088</v>
      </c>
      <c r="C306" s="25">
        <v>43009</v>
      </c>
      <c r="D306" s="25">
        <v>43100</v>
      </c>
      <c r="E306" s="1" t="s">
        <v>67</v>
      </c>
      <c r="F306" s="1" t="s">
        <v>153</v>
      </c>
      <c r="H306" s="1" t="s">
        <v>96</v>
      </c>
      <c r="L306" s="1" t="s">
        <v>99</v>
      </c>
      <c r="R306" s="1">
        <v>4220</v>
      </c>
      <c r="T306" s="1">
        <v>1</v>
      </c>
      <c r="U306" s="28">
        <f t="shared" si="18"/>
        <v>2.4067388688327315E-4</v>
      </c>
      <c r="AB306" s="31">
        <v>4220</v>
      </c>
      <c r="AF306" s="31">
        <v>4155</v>
      </c>
      <c r="AI306" s="26">
        <v>27.05</v>
      </c>
      <c r="AL306" s="26">
        <f t="shared" si="17"/>
        <v>112.39275000000001</v>
      </c>
    </row>
    <row r="307" spans="1:38">
      <c r="A307" s="1" t="s">
        <v>94</v>
      </c>
      <c r="B307" s="25">
        <v>43089</v>
      </c>
      <c r="C307" s="25">
        <v>43009</v>
      </c>
      <c r="D307" s="25">
        <v>43100</v>
      </c>
      <c r="E307" s="1" t="s">
        <v>67</v>
      </c>
      <c r="F307" s="1" t="s">
        <v>153</v>
      </c>
      <c r="H307" s="1" t="s">
        <v>96</v>
      </c>
      <c r="L307" s="1" t="s">
        <v>99</v>
      </c>
      <c r="R307" s="1">
        <v>2358</v>
      </c>
      <c r="T307" s="1">
        <v>1</v>
      </c>
      <c r="U307" s="28">
        <f t="shared" si="18"/>
        <v>4.29000429000429E-4</v>
      </c>
      <c r="AB307" s="31">
        <v>2358</v>
      </c>
      <c r="AF307" s="31">
        <v>2331</v>
      </c>
      <c r="AI307" s="26">
        <v>27.05</v>
      </c>
      <c r="AL307" s="26">
        <f t="shared" si="17"/>
        <v>63.053550000000001</v>
      </c>
    </row>
    <row r="308" spans="1:38">
      <c r="A308" s="1" t="s">
        <v>94</v>
      </c>
      <c r="B308" s="25">
        <v>43090</v>
      </c>
      <c r="C308" s="25">
        <v>43009</v>
      </c>
      <c r="D308" s="25">
        <v>43100</v>
      </c>
      <c r="E308" s="1" t="s">
        <v>67</v>
      </c>
      <c r="F308" s="1" t="s">
        <v>153</v>
      </c>
      <c r="H308" s="1" t="s">
        <v>96</v>
      </c>
      <c r="L308" s="1" t="s">
        <v>99</v>
      </c>
      <c r="R308" s="1">
        <v>12400</v>
      </c>
      <c r="T308" s="1">
        <v>12</v>
      </c>
      <c r="U308" s="28">
        <f t="shared" si="18"/>
        <v>9.8400984009840088E-4</v>
      </c>
      <c r="AB308" s="31">
        <v>12400</v>
      </c>
      <c r="AF308" s="31">
        <v>12195</v>
      </c>
      <c r="AI308" s="26">
        <v>27.05</v>
      </c>
      <c r="AL308" s="26">
        <f t="shared" si="17"/>
        <v>329.87475000000001</v>
      </c>
    </row>
    <row r="309" spans="1:38">
      <c r="A309" s="1" t="s">
        <v>94</v>
      </c>
      <c r="B309" s="25">
        <v>43091</v>
      </c>
      <c r="C309" s="25">
        <v>43009</v>
      </c>
      <c r="D309" s="25">
        <v>43100</v>
      </c>
      <c r="E309" s="1" t="s">
        <v>67</v>
      </c>
      <c r="F309" s="1" t="s">
        <v>153</v>
      </c>
      <c r="H309" s="1" t="s">
        <v>96</v>
      </c>
      <c r="L309" s="1" t="s">
        <v>99</v>
      </c>
      <c r="R309" s="1">
        <v>2364</v>
      </c>
      <c r="T309" s="1">
        <v>4</v>
      </c>
      <c r="U309" s="28">
        <f t="shared" si="18"/>
        <v>1.7241379310344827E-3</v>
      </c>
      <c r="AB309" s="31">
        <v>2364</v>
      </c>
      <c r="AF309" s="31">
        <v>2320</v>
      </c>
      <c r="AI309" s="26">
        <v>27.05</v>
      </c>
      <c r="AL309" s="26">
        <f t="shared" si="17"/>
        <v>62.756</v>
      </c>
    </row>
    <row r="310" spans="1:38">
      <c r="A310" s="1" t="s">
        <v>94</v>
      </c>
      <c r="B310" s="25">
        <v>43092</v>
      </c>
      <c r="C310" s="25">
        <v>43009</v>
      </c>
      <c r="D310" s="25">
        <v>43100</v>
      </c>
      <c r="E310" s="1" t="s">
        <v>67</v>
      </c>
      <c r="F310" s="1" t="s">
        <v>153</v>
      </c>
      <c r="H310" s="1" t="s">
        <v>96</v>
      </c>
      <c r="L310" s="1" t="s">
        <v>99</v>
      </c>
      <c r="R310" s="1">
        <v>3136</v>
      </c>
      <c r="T310" s="1">
        <v>2</v>
      </c>
      <c r="U310" s="28">
        <f t="shared" si="18"/>
        <v>6.4766839378238344E-4</v>
      </c>
      <c r="AB310" s="31">
        <v>3136</v>
      </c>
      <c r="AF310" s="31">
        <v>3088</v>
      </c>
      <c r="AI310" s="26">
        <v>27.05</v>
      </c>
      <c r="AL310" s="26">
        <f t="shared" si="17"/>
        <v>83.530400000000014</v>
      </c>
    </row>
    <row r="311" spans="1:38">
      <c r="A311" s="1" t="s">
        <v>94</v>
      </c>
      <c r="B311" s="25">
        <v>43093</v>
      </c>
      <c r="C311" s="25">
        <v>43009</v>
      </c>
      <c r="D311" s="25">
        <v>43100</v>
      </c>
      <c r="E311" s="1" t="s">
        <v>67</v>
      </c>
      <c r="F311" s="1" t="s">
        <v>153</v>
      </c>
      <c r="H311" s="1" t="s">
        <v>96</v>
      </c>
      <c r="L311" s="1" t="s">
        <v>99</v>
      </c>
      <c r="R311" s="1">
        <v>3480</v>
      </c>
      <c r="T311" s="1">
        <v>3</v>
      </c>
      <c r="U311" s="28">
        <f t="shared" si="18"/>
        <v>8.7668030391583869E-4</v>
      </c>
      <c r="AB311" s="31">
        <v>3480</v>
      </c>
      <c r="AF311" s="31">
        <v>3422</v>
      </c>
      <c r="AI311" s="26">
        <v>27.05</v>
      </c>
      <c r="AL311" s="26">
        <f t="shared" si="17"/>
        <v>92.565100000000001</v>
      </c>
    </row>
    <row r="312" spans="1:38">
      <c r="A312" s="1" t="s">
        <v>94</v>
      </c>
      <c r="B312" s="25">
        <v>43087</v>
      </c>
      <c r="C312" s="25">
        <v>43009</v>
      </c>
      <c r="D312" s="25">
        <v>43100</v>
      </c>
      <c r="E312" s="1" t="s">
        <v>67</v>
      </c>
      <c r="F312" s="1" t="s">
        <v>153</v>
      </c>
      <c r="H312" s="1" t="s">
        <v>97</v>
      </c>
      <c r="L312" s="1" t="s">
        <v>101</v>
      </c>
      <c r="T312" s="1">
        <v>0</v>
      </c>
      <c r="U312" s="28">
        <f t="shared" si="18"/>
        <v>0</v>
      </c>
      <c r="AF312" s="31">
        <v>677</v>
      </c>
      <c r="AI312" s="26">
        <v>6.17</v>
      </c>
      <c r="AL312" s="26">
        <f t="shared" si="17"/>
        <v>4.1770899999999997</v>
      </c>
    </row>
    <row r="313" spans="1:38">
      <c r="A313" s="1" t="s">
        <v>94</v>
      </c>
      <c r="B313" s="25">
        <v>43088</v>
      </c>
      <c r="C313" s="25">
        <v>43009</v>
      </c>
      <c r="D313" s="25">
        <v>43100</v>
      </c>
      <c r="E313" s="1" t="s">
        <v>67</v>
      </c>
      <c r="F313" s="1" t="s">
        <v>153</v>
      </c>
      <c r="H313" s="1" t="s">
        <v>97</v>
      </c>
      <c r="L313" s="1" t="s">
        <v>101</v>
      </c>
      <c r="T313" s="1">
        <v>1</v>
      </c>
      <c r="U313" s="28">
        <f t="shared" si="18"/>
        <v>1.3966480446927375E-3</v>
      </c>
      <c r="AF313" s="31">
        <v>716</v>
      </c>
      <c r="AI313" s="26">
        <v>6.17</v>
      </c>
      <c r="AL313" s="26">
        <f t="shared" si="17"/>
        <v>4.4177200000000001</v>
      </c>
    </row>
    <row r="314" spans="1:38">
      <c r="A314" s="1" t="s">
        <v>94</v>
      </c>
      <c r="B314" s="25">
        <v>43089</v>
      </c>
      <c r="C314" s="25">
        <v>43009</v>
      </c>
      <c r="D314" s="25">
        <v>43100</v>
      </c>
      <c r="E314" s="1" t="s">
        <v>67</v>
      </c>
      <c r="F314" s="1" t="s">
        <v>153</v>
      </c>
      <c r="H314" s="1" t="s">
        <v>97</v>
      </c>
      <c r="L314" s="1" t="s">
        <v>101</v>
      </c>
      <c r="T314" s="1">
        <v>4</v>
      </c>
      <c r="U314" s="28">
        <f t="shared" si="18"/>
        <v>3.0395136778115501E-3</v>
      </c>
      <c r="AF314" s="31">
        <v>1316</v>
      </c>
      <c r="AI314" s="26">
        <v>6.17</v>
      </c>
      <c r="AL314" s="26">
        <f t="shared" si="17"/>
        <v>8.1197200000000009</v>
      </c>
    </row>
    <row r="315" spans="1:38">
      <c r="A315" s="1" t="s">
        <v>94</v>
      </c>
      <c r="B315" s="25">
        <v>43090</v>
      </c>
      <c r="C315" s="25">
        <v>43009</v>
      </c>
      <c r="D315" s="25">
        <v>43100</v>
      </c>
      <c r="E315" s="1" t="s">
        <v>67</v>
      </c>
      <c r="F315" s="1" t="s">
        <v>153</v>
      </c>
      <c r="H315" s="1" t="s">
        <v>97</v>
      </c>
      <c r="L315" s="1" t="s">
        <v>101</v>
      </c>
      <c r="T315" s="1">
        <v>1</v>
      </c>
      <c r="U315" s="28">
        <f t="shared" si="18"/>
        <v>5.4406964091403701E-4</v>
      </c>
      <c r="AF315" s="31">
        <v>1838</v>
      </c>
      <c r="AI315" s="26">
        <v>6.17</v>
      </c>
      <c r="AL315" s="26">
        <f t="shared" si="17"/>
        <v>11.340459999999998</v>
      </c>
    </row>
    <row r="316" spans="1:38">
      <c r="A316" s="1" t="s">
        <v>94</v>
      </c>
      <c r="B316" s="25">
        <v>43091</v>
      </c>
      <c r="C316" s="25">
        <v>43009</v>
      </c>
      <c r="D316" s="25">
        <v>43100</v>
      </c>
      <c r="E316" s="1" t="s">
        <v>67</v>
      </c>
      <c r="F316" s="1" t="s">
        <v>153</v>
      </c>
      <c r="H316" s="1" t="s">
        <v>97</v>
      </c>
      <c r="L316" s="1" t="s">
        <v>101</v>
      </c>
      <c r="T316" s="1">
        <v>0</v>
      </c>
      <c r="U316" s="28">
        <f t="shared" si="18"/>
        <v>0</v>
      </c>
      <c r="AF316" s="31">
        <v>331</v>
      </c>
      <c r="AI316" s="26">
        <v>6.17</v>
      </c>
      <c r="AL316" s="26">
        <f t="shared" si="17"/>
        <v>2.0422699999999998</v>
      </c>
    </row>
    <row r="317" spans="1:38">
      <c r="A317" s="1" t="s">
        <v>94</v>
      </c>
      <c r="B317" s="25">
        <v>43092</v>
      </c>
      <c r="C317" s="25">
        <v>43009</v>
      </c>
      <c r="D317" s="25">
        <v>43100</v>
      </c>
      <c r="E317" s="1" t="s">
        <v>67</v>
      </c>
      <c r="F317" s="1" t="s">
        <v>153</v>
      </c>
      <c r="H317" s="1" t="s">
        <v>97</v>
      </c>
      <c r="L317" s="1" t="s">
        <v>101</v>
      </c>
      <c r="T317" s="1">
        <v>1</v>
      </c>
      <c r="U317" s="28">
        <f t="shared" si="18"/>
        <v>1.976284584980237E-3</v>
      </c>
      <c r="AF317" s="31">
        <v>506</v>
      </c>
      <c r="AI317" s="26">
        <v>6.17</v>
      </c>
      <c r="AL317" s="26">
        <f t="shared" si="17"/>
        <v>3.12202</v>
      </c>
    </row>
    <row r="318" spans="1:38">
      <c r="A318" s="1" t="s">
        <v>94</v>
      </c>
      <c r="B318" s="25">
        <v>43093</v>
      </c>
      <c r="C318" s="25">
        <v>43009</v>
      </c>
      <c r="D318" s="25">
        <v>43100</v>
      </c>
      <c r="E318" s="1" t="s">
        <v>67</v>
      </c>
      <c r="F318" s="1" t="s">
        <v>153</v>
      </c>
      <c r="H318" s="1" t="s">
        <v>97</v>
      </c>
      <c r="L318" s="1" t="s">
        <v>101</v>
      </c>
      <c r="T318" s="1">
        <v>1</v>
      </c>
      <c r="U318" s="28">
        <f t="shared" si="18"/>
        <v>1.1261261261261261E-3</v>
      </c>
      <c r="AF318" s="31">
        <v>888</v>
      </c>
      <c r="AI318" s="26">
        <v>6.17</v>
      </c>
      <c r="AL318" s="26">
        <f t="shared" si="17"/>
        <v>5.4789599999999998</v>
      </c>
    </row>
    <row r="319" spans="1:38">
      <c r="A319" s="1" t="s">
        <v>94</v>
      </c>
      <c r="B319" s="25">
        <v>43087</v>
      </c>
      <c r="C319" s="25">
        <v>43009</v>
      </c>
      <c r="D319" s="25">
        <v>43100</v>
      </c>
      <c r="E319" s="1" t="s">
        <v>67</v>
      </c>
      <c r="F319" s="1" t="s">
        <v>153</v>
      </c>
      <c r="H319" s="1" t="s">
        <v>98</v>
      </c>
      <c r="L319" s="1" t="s">
        <v>102</v>
      </c>
      <c r="T319" s="1">
        <v>2</v>
      </c>
      <c r="U319" s="28">
        <f t="shared" si="18"/>
        <v>1.968503937007874E-3</v>
      </c>
      <c r="AF319" s="31">
        <v>1016</v>
      </c>
      <c r="AI319" s="26">
        <v>6.17</v>
      </c>
      <c r="AL319" s="26">
        <f t="shared" si="17"/>
        <v>6.2687200000000001</v>
      </c>
    </row>
    <row r="320" spans="1:38">
      <c r="A320" s="1" t="s">
        <v>94</v>
      </c>
      <c r="B320" s="25">
        <v>43088</v>
      </c>
      <c r="C320" s="25">
        <v>43009</v>
      </c>
      <c r="D320" s="25">
        <v>43100</v>
      </c>
      <c r="E320" s="1" t="s">
        <v>67</v>
      </c>
      <c r="F320" s="1" t="s">
        <v>153</v>
      </c>
      <c r="H320" s="1" t="s">
        <v>98</v>
      </c>
      <c r="L320" s="1" t="s">
        <v>102</v>
      </c>
      <c r="T320" s="1">
        <v>0</v>
      </c>
      <c r="U320" s="28">
        <f t="shared" si="18"/>
        <v>0</v>
      </c>
      <c r="AF320" s="31">
        <v>1168</v>
      </c>
      <c r="AI320" s="26">
        <v>6.17</v>
      </c>
      <c r="AL320" s="26">
        <f t="shared" si="17"/>
        <v>7.2065599999999996</v>
      </c>
    </row>
    <row r="321" spans="1:38">
      <c r="A321" s="1" t="s">
        <v>94</v>
      </c>
      <c r="B321" s="25">
        <v>43089</v>
      </c>
      <c r="C321" s="25">
        <v>43009</v>
      </c>
      <c r="D321" s="25">
        <v>43100</v>
      </c>
      <c r="E321" s="1" t="s">
        <v>67</v>
      </c>
      <c r="F321" s="1" t="s">
        <v>153</v>
      </c>
      <c r="H321" s="1" t="s">
        <v>98</v>
      </c>
      <c r="L321" s="1" t="s">
        <v>102</v>
      </c>
      <c r="T321" s="1">
        <v>2</v>
      </c>
      <c r="U321" s="28">
        <f t="shared" si="18"/>
        <v>2.5673940949935813E-3</v>
      </c>
      <c r="AF321" s="31">
        <v>779</v>
      </c>
      <c r="AI321" s="26">
        <v>6.17</v>
      </c>
      <c r="AL321" s="26">
        <f t="shared" si="17"/>
        <v>4.8064300000000006</v>
      </c>
    </row>
    <row r="322" spans="1:38">
      <c r="A322" s="1" t="s">
        <v>94</v>
      </c>
      <c r="B322" s="25">
        <v>43090</v>
      </c>
      <c r="C322" s="25">
        <v>43009</v>
      </c>
      <c r="D322" s="25">
        <v>43100</v>
      </c>
      <c r="E322" s="1" t="s">
        <v>67</v>
      </c>
      <c r="F322" s="1" t="s">
        <v>153</v>
      </c>
      <c r="H322" s="1" t="s">
        <v>98</v>
      </c>
      <c r="L322" s="1" t="s">
        <v>102</v>
      </c>
      <c r="T322" s="1">
        <v>2</v>
      </c>
      <c r="U322" s="28">
        <f t="shared" si="18"/>
        <v>6.2637018477920453E-4</v>
      </c>
      <c r="AF322" s="31">
        <v>3193</v>
      </c>
      <c r="AI322" s="26">
        <v>6.17</v>
      </c>
      <c r="AL322" s="26">
        <f t="shared" si="17"/>
        <v>19.700810000000001</v>
      </c>
    </row>
    <row r="323" spans="1:38">
      <c r="A323" s="1" t="s">
        <v>94</v>
      </c>
      <c r="B323" s="25">
        <v>43091</v>
      </c>
      <c r="C323" s="25">
        <v>43009</v>
      </c>
      <c r="D323" s="25">
        <v>43100</v>
      </c>
      <c r="E323" s="1" t="s">
        <v>67</v>
      </c>
      <c r="F323" s="1" t="s">
        <v>153</v>
      </c>
      <c r="H323" s="1" t="s">
        <v>98</v>
      </c>
      <c r="L323" s="1" t="s">
        <v>102</v>
      </c>
      <c r="T323" s="1">
        <v>0</v>
      </c>
      <c r="U323" s="28">
        <f t="shared" si="18"/>
        <v>0</v>
      </c>
      <c r="AF323" s="31">
        <v>668</v>
      </c>
      <c r="AI323" s="26">
        <v>6.17</v>
      </c>
      <c r="AL323" s="26">
        <f t="shared" si="17"/>
        <v>4.1215600000000006</v>
      </c>
    </row>
    <row r="324" spans="1:38">
      <c r="A324" s="1" t="s">
        <v>94</v>
      </c>
      <c r="B324" s="25">
        <v>43092</v>
      </c>
      <c r="C324" s="25">
        <v>43009</v>
      </c>
      <c r="D324" s="25">
        <v>43100</v>
      </c>
      <c r="E324" s="1" t="s">
        <v>67</v>
      </c>
      <c r="F324" s="1" t="s">
        <v>153</v>
      </c>
      <c r="H324" s="1" t="s">
        <v>98</v>
      </c>
      <c r="L324" s="1" t="s">
        <v>102</v>
      </c>
      <c r="T324" s="1">
        <v>0</v>
      </c>
      <c r="U324" s="28">
        <f t="shared" si="18"/>
        <v>0</v>
      </c>
      <c r="AF324" s="31">
        <v>958</v>
      </c>
      <c r="AI324" s="26">
        <v>6.17</v>
      </c>
      <c r="AL324" s="26">
        <f t="shared" si="17"/>
        <v>5.9108599999999996</v>
      </c>
    </row>
    <row r="325" spans="1:38">
      <c r="A325" s="1" t="s">
        <v>94</v>
      </c>
      <c r="B325" s="25">
        <v>43093</v>
      </c>
      <c r="C325" s="25">
        <v>43009</v>
      </c>
      <c r="D325" s="25">
        <v>43100</v>
      </c>
      <c r="E325" s="1" t="s">
        <v>67</v>
      </c>
      <c r="F325" s="1" t="s">
        <v>153</v>
      </c>
      <c r="H325" s="1" t="s">
        <v>98</v>
      </c>
      <c r="L325" s="1" t="s">
        <v>102</v>
      </c>
      <c r="T325" s="1">
        <v>0</v>
      </c>
      <c r="U325" s="28">
        <f t="shared" si="18"/>
        <v>0</v>
      </c>
      <c r="AF325" s="31">
        <v>1072</v>
      </c>
      <c r="AI325" s="26">
        <v>6.17</v>
      </c>
      <c r="AL325" s="26">
        <f t="shared" si="17"/>
        <v>6.6142399999999997</v>
      </c>
    </row>
    <row r="326" spans="1:38" s="37" customFormat="1">
      <c r="A326" s="37" t="s">
        <v>94</v>
      </c>
      <c r="B326" s="38">
        <v>43094</v>
      </c>
      <c r="C326" s="38">
        <v>43009</v>
      </c>
      <c r="D326" s="38">
        <v>43100</v>
      </c>
      <c r="E326" s="37" t="s">
        <v>67</v>
      </c>
      <c r="F326" s="37" t="s">
        <v>153</v>
      </c>
      <c r="H326" s="37" t="s">
        <v>96</v>
      </c>
      <c r="L326" s="37" t="s">
        <v>99</v>
      </c>
      <c r="Q326" s="37">
        <v>3798</v>
      </c>
      <c r="T326" s="37">
        <v>4</v>
      </c>
      <c r="U326" s="40">
        <f t="shared" si="18"/>
        <v>1.0718113612004287E-3</v>
      </c>
      <c r="AB326" s="39">
        <v>3798</v>
      </c>
      <c r="AF326" s="39">
        <v>3732</v>
      </c>
      <c r="AG326" s="40">
        <f t="shared" ref="AG326:AG332" si="19">AF326/Q326</f>
        <v>0.98262243285939965</v>
      </c>
      <c r="AI326" s="41">
        <v>27.05</v>
      </c>
      <c r="AL326" s="41">
        <f t="shared" si="17"/>
        <v>100.95060000000001</v>
      </c>
    </row>
    <row r="327" spans="1:38">
      <c r="A327" s="1" t="s">
        <v>94</v>
      </c>
      <c r="B327" s="25">
        <v>43095</v>
      </c>
      <c r="C327" s="25">
        <v>43009</v>
      </c>
      <c r="D327" s="25">
        <v>43100</v>
      </c>
      <c r="E327" s="1" t="s">
        <v>67</v>
      </c>
      <c r="F327" s="1" t="s">
        <v>153</v>
      </c>
      <c r="H327" s="1" t="s">
        <v>96</v>
      </c>
      <c r="L327" s="1" t="s">
        <v>99</v>
      </c>
      <c r="Q327" s="1">
        <v>6160</v>
      </c>
      <c r="T327" s="1">
        <v>9</v>
      </c>
      <c r="U327" s="28">
        <f t="shared" si="18"/>
        <v>1.4873574615765989E-3</v>
      </c>
      <c r="AB327" s="31">
        <v>6160</v>
      </c>
      <c r="AF327" s="31">
        <v>6051</v>
      </c>
      <c r="AG327" s="28">
        <f t="shared" si="19"/>
        <v>0.98230519480519485</v>
      </c>
      <c r="AI327" s="26">
        <v>27.05</v>
      </c>
      <c r="AL327" s="26">
        <f t="shared" ref="AL327:AL346" si="20">AF327*AI327/1000</f>
        <v>163.67955000000001</v>
      </c>
    </row>
    <row r="328" spans="1:38">
      <c r="A328" s="1" t="s">
        <v>94</v>
      </c>
      <c r="B328" s="25">
        <v>43096</v>
      </c>
      <c r="C328" s="25">
        <v>43009</v>
      </c>
      <c r="D328" s="25">
        <v>43100</v>
      </c>
      <c r="E328" s="1" t="s">
        <v>67</v>
      </c>
      <c r="F328" s="1" t="s">
        <v>153</v>
      </c>
      <c r="H328" s="1" t="s">
        <v>96</v>
      </c>
      <c r="L328" s="1" t="s">
        <v>99</v>
      </c>
      <c r="Q328" s="1">
        <v>2508</v>
      </c>
      <c r="T328" s="1">
        <v>6</v>
      </c>
      <c r="U328" s="28">
        <f t="shared" si="18"/>
        <v>2.4330900243309003E-3</v>
      </c>
      <c r="AB328" s="31">
        <v>2508</v>
      </c>
      <c r="AF328" s="31">
        <v>2466</v>
      </c>
      <c r="AG328" s="28">
        <f t="shared" si="19"/>
        <v>0.98325358851674638</v>
      </c>
      <c r="AI328" s="26">
        <v>27.05</v>
      </c>
      <c r="AL328" s="26">
        <f t="shared" si="20"/>
        <v>66.705300000000008</v>
      </c>
    </row>
    <row r="329" spans="1:38">
      <c r="A329" s="1" t="s">
        <v>94</v>
      </c>
      <c r="B329" s="25">
        <v>43097</v>
      </c>
      <c r="C329" s="25">
        <v>43009</v>
      </c>
      <c r="D329" s="25">
        <v>43100</v>
      </c>
      <c r="E329" s="1" t="s">
        <v>67</v>
      </c>
      <c r="F329" s="1" t="s">
        <v>153</v>
      </c>
      <c r="H329" s="1" t="s">
        <v>96</v>
      </c>
      <c r="L329" s="1" t="s">
        <v>99</v>
      </c>
      <c r="Q329" s="1">
        <v>11315</v>
      </c>
      <c r="T329" s="1">
        <v>10</v>
      </c>
      <c r="U329" s="28">
        <f t="shared" si="18"/>
        <v>8.9895720963682128E-4</v>
      </c>
      <c r="AB329" s="31">
        <v>11315</v>
      </c>
      <c r="AF329" s="31">
        <v>11124</v>
      </c>
      <c r="AG329" s="28">
        <f t="shared" si="19"/>
        <v>0.98311975254087491</v>
      </c>
      <c r="AI329" s="26">
        <v>27.05</v>
      </c>
      <c r="AL329" s="26">
        <f t="shared" si="20"/>
        <v>300.9042</v>
      </c>
    </row>
    <row r="330" spans="1:38">
      <c r="A330" s="1" t="s">
        <v>94</v>
      </c>
      <c r="B330" s="25">
        <v>43098</v>
      </c>
      <c r="C330" s="25">
        <v>43009</v>
      </c>
      <c r="D330" s="25">
        <v>43100</v>
      </c>
      <c r="E330" s="1" t="s">
        <v>67</v>
      </c>
      <c r="F330" s="1" t="s">
        <v>153</v>
      </c>
      <c r="H330" s="1" t="s">
        <v>96</v>
      </c>
      <c r="L330" s="1" t="s">
        <v>99</v>
      </c>
      <c r="Q330" s="1">
        <v>5328</v>
      </c>
      <c r="T330" s="1">
        <v>10</v>
      </c>
      <c r="U330" s="28">
        <f t="shared" si="18"/>
        <v>1.9102196752626551E-3</v>
      </c>
      <c r="AB330" s="31">
        <v>5328</v>
      </c>
      <c r="AF330" s="31">
        <v>5235</v>
      </c>
      <c r="AG330" s="28">
        <f t="shared" si="19"/>
        <v>0.98254504504504503</v>
      </c>
      <c r="AI330" s="26">
        <v>27.05</v>
      </c>
      <c r="AL330" s="26">
        <f t="shared" si="20"/>
        <v>141.60675000000001</v>
      </c>
    </row>
    <row r="331" spans="1:38">
      <c r="A331" s="1" t="s">
        <v>94</v>
      </c>
      <c r="B331" s="25">
        <v>43099</v>
      </c>
      <c r="C331" s="25">
        <v>43009</v>
      </c>
      <c r="D331" s="25">
        <v>43100</v>
      </c>
      <c r="E331" s="1" t="s">
        <v>67</v>
      </c>
      <c r="F331" s="1" t="s">
        <v>153</v>
      </c>
      <c r="H331" s="1" t="s">
        <v>96</v>
      </c>
      <c r="L331" s="1" t="s">
        <v>99</v>
      </c>
      <c r="Q331" s="1">
        <v>7662</v>
      </c>
      <c r="T331" s="1">
        <v>7</v>
      </c>
      <c r="U331" s="28">
        <f t="shared" si="18"/>
        <v>9.3072729690200776E-4</v>
      </c>
      <c r="AB331" s="31">
        <v>7662</v>
      </c>
      <c r="AF331" s="31">
        <v>7521</v>
      </c>
      <c r="AG331" s="28">
        <f t="shared" si="19"/>
        <v>0.98159749412685982</v>
      </c>
      <c r="AI331" s="26">
        <v>27.05</v>
      </c>
      <c r="AL331" s="26">
        <f t="shared" si="20"/>
        <v>203.44305000000003</v>
      </c>
    </row>
    <row r="332" spans="1:38">
      <c r="A332" s="1" t="s">
        <v>94</v>
      </c>
      <c r="B332" s="25">
        <v>43100</v>
      </c>
      <c r="C332" s="25">
        <v>43009</v>
      </c>
      <c r="D332" s="25">
        <v>43100</v>
      </c>
      <c r="E332" s="1" t="s">
        <v>67</v>
      </c>
      <c r="F332" s="1" t="s">
        <v>153</v>
      </c>
      <c r="H332" s="1" t="s">
        <v>96</v>
      </c>
      <c r="L332" s="1" t="s">
        <v>99</v>
      </c>
      <c r="Q332" s="1">
        <v>11353</v>
      </c>
      <c r="T332" s="1">
        <v>7</v>
      </c>
      <c r="U332" s="28">
        <f t="shared" si="18"/>
        <v>6.2344139650872816E-4</v>
      </c>
      <c r="AB332" s="31">
        <v>11353</v>
      </c>
      <c r="AF332" s="31">
        <v>11228</v>
      </c>
      <c r="AG332" s="28">
        <f t="shared" si="19"/>
        <v>0.98898969435391526</v>
      </c>
      <c r="AI332" s="26">
        <v>27.05</v>
      </c>
      <c r="AL332" s="26">
        <f t="shared" si="20"/>
        <v>303.7174</v>
      </c>
    </row>
    <row r="333" spans="1:38">
      <c r="A333" s="1" t="s">
        <v>94</v>
      </c>
      <c r="B333" s="25">
        <v>43094</v>
      </c>
      <c r="C333" s="25">
        <v>43009</v>
      </c>
      <c r="D333" s="25">
        <v>43100</v>
      </c>
      <c r="E333" s="1" t="s">
        <v>67</v>
      </c>
      <c r="F333" s="1" t="s">
        <v>153</v>
      </c>
      <c r="H333" s="1" t="s">
        <v>97</v>
      </c>
      <c r="L333" s="1" t="s">
        <v>101</v>
      </c>
      <c r="T333" s="1">
        <v>0</v>
      </c>
      <c r="U333" s="28">
        <f t="shared" si="18"/>
        <v>0</v>
      </c>
      <c r="AF333" s="31">
        <v>1020</v>
      </c>
      <c r="AI333" s="26">
        <v>6.17</v>
      </c>
      <c r="AL333" s="26">
        <f t="shared" si="20"/>
        <v>6.2933999999999992</v>
      </c>
    </row>
    <row r="334" spans="1:38">
      <c r="A334" s="1" t="s">
        <v>94</v>
      </c>
      <c r="B334" s="25">
        <v>43095</v>
      </c>
      <c r="C334" s="25">
        <v>43009</v>
      </c>
      <c r="D334" s="25">
        <v>43100</v>
      </c>
      <c r="E334" s="1" t="s">
        <v>67</v>
      </c>
      <c r="F334" s="1" t="s">
        <v>153</v>
      </c>
      <c r="H334" s="1" t="s">
        <v>97</v>
      </c>
      <c r="L334" s="1" t="s">
        <v>101</v>
      </c>
      <c r="T334" s="1">
        <v>3</v>
      </c>
      <c r="U334" s="28">
        <f t="shared" si="18"/>
        <v>2.5125628140703518E-3</v>
      </c>
      <c r="AF334" s="31">
        <v>1194</v>
      </c>
      <c r="AI334" s="26">
        <v>6.17</v>
      </c>
      <c r="AL334" s="26">
        <f t="shared" si="20"/>
        <v>7.3669799999999999</v>
      </c>
    </row>
    <row r="335" spans="1:38">
      <c r="A335" s="1" t="s">
        <v>94</v>
      </c>
      <c r="B335" s="25">
        <v>43096</v>
      </c>
      <c r="C335" s="25">
        <v>43009</v>
      </c>
      <c r="D335" s="25">
        <v>43100</v>
      </c>
      <c r="E335" s="1" t="s">
        <v>67</v>
      </c>
      <c r="F335" s="1" t="s">
        <v>153</v>
      </c>
      <c r="H335" s="1" t="s">
        <v>97</v>
      </c>
      <c r="L335" s="1" t="s">
        <v>101</v>
      </c>
      <c r="T335" s="1">
        <v>1</v>
      </c>
      <c r="U335" s="28">
        <f t="shared" si="18"/>
        <v>1.25E-3</v>
      </c>
      <c r="AF335" s="31">
        <v>800</v>
      </c>
      <c r="AI335" s="26">
        <v>6.17</v>
      </c>
      <c r="AL335" s="26">
        <f t="shared" si="20"/>
        <v>4.9359999999999999</v>
      </c>
    </row>
    <row r="336" spans="1:38">
      <c r="A336" s="1" t="s">
        <v>94</v>
      </c>
      <c r="B336" s="25">
        <v>43097</v>
      </c>
      <c r="C336" s="25">
        <v>43009</v>
      </c>
      <c r="D336" s="25">
        <v>43100</v>
      </c>
      <c r="E336" s="1" t="s">
        <v>67</v>
      </c>
      <c r="F336" s="1" t="s">
        <v>153</v>
      </c>
      <c r="H336" s="1" t="s">
        <v>97</v>
      </c>
      <c r="L336" s="1" t="s">
        <v>101</v>
      </c>
      <c r="T336" s="1">
        <v>1</v>
      </c>
      <c r="U336" s="28">
        <f t="shared" si="18"/>
        <v>2.1734405564007825E-4</v>
      </c>
      <c r="AF336" s="31">
        <v>4601</v>
      </c>
      <c r="AI336" s="26">
        <v>6.17</v>
      </c>
      <c r="AL336" s="26">
        <f t="shared" si="20"/>
        <v>28.388169999999999</v>
      </c>
    </row>
    <row r="337" spans="1:38">
      <c r="A337" s="1" t="s">
        <v>94</v>
      </c>
      <c r="B337" s="25">
        <v>43098</v>
      </c>
      <c r="C337" s="25">
        <v>43009</v>
      </c>
      <c r="D337" s="25">
        <v>43100</v>
      </c>
      <c r="E337" s="1" t="s">
        <v>67</v>
      </c>
      <c r="F337" s="1" t="s">
        <v>153</v>
      </c>
      <c r="H337" s="1" t="s">
        <v>97</v>
      </c>
      <c r="L337" s="1" t="s">
        <v>101</v>
      </c>
      <c r="T337" s="1">
        <v>5</v>
      </c>
      <c r="U337" s="28">
        <f t="shared" si="18"/>
        <v>3.7850113550340651E-3</v>
      </c>
      <c r="AF337" s="31">
        <v>1321</v>
      </c>
      <c r="AI337" s="26">
        <v>6.17</v>
      </c>
      <c r="AL337" s="26">
        <f t="shared" si="20"/>
        <v>8.1505700000000001</v>
      </c>
    </row>
    <row r="338" spans="1:38">
      <c r="A338" s="1" t="s">
        <v>94</v>
      </c>
      <c r="B338" s="25">
        <v>43099</v>
      </c>
      <c r="C338" s="25">
        <v>43009</v>
      </c>
      <c r="D338" s="25">
        <v>43100</v>
      </c>
      <c r="E338" s="1" t="s">
        <v>67</v>
      </c>
      <c r="F338" s="1" t="s">
        <v>153</v>
      </c>
      <c r="H338" s="1" t="s">
        <v>97</v>
      </c>
      <c r="L338" s="1" t="s">
        <v>101</v>
      </c>
      <c r="T338" s="1">
        <v>2</v>
      </c>
      <c r="U338" s="28">
        <f t="shared" si="18"/>
        <v>9.8087297694948511E-4</v>
      </c>
      <c r="AF338" s="31">
        <v>2039</v>
      </c>
      <c r="AI338" s="26">
        <v>6.17</v>
      </c>
      <c r="AL338" s="26">
        <f t="shared" si="20"/>
        <v>12.580629999999999</v>
      </c>
    </row>
    <row r="339" spans="1:38">
      <c r="A339" s="1" t="s">
        <v>94</v>
      </c>
      <c r="B339" s="25">
        <v>43100</v>
      </c>
      <c r="C339" s="25">
        <v>43009</v>
      </c>
      <c r="D339" s="25">
        <v>43100</v>
      </c>
      <c r="E339" s="1" t="s">
        <v>67</v>
      </c>
      <c r="F339" s="1" t="s">
        <v>153</v>
      </c>
      <c r="H339" s="1" t="s">
        <v>97</v>
      </c>
      <c r="L339" s="1" t="s">
        <v>101</v>
      </c>
      <c r="T339" s="1">
        <v>2</v>
      </c>
      <c r="U339" s="28">
        <f t="shared" si="18"/>
        <v>8.3857442348008382E-4</v>
      </c>
      <c r="AF339" s="31">
        <v>2385</v>
      </c>
      <c r="AI339" s="26">
        <v>6.17</v>
      </c>
      <c r="AL339" s="26">
        <f t="shared" si="20"/>
        <v>14.715450000000001</v>
      </c>
    </row>
    <row r="340" spans="1:38">
      <c r="A340" s="1" t="s">
        <v>94</v>
      </c>
      <c r="B340" s="25">
        <v>43094</v>
      </c>
      <c r="C340" s="25">
        <v>43009</v>
      </c>
      <c r="D340" s="25">
        <v>43100</v>
      </c>
      <c r="E340" s="1" t="s">
        <v>67</v>
      </c>
      <c r="F340" s="1" t="s">
        <v>153</v>
      </c>
      <c r="H340" s="1" t="s">
        <v>98</v>
      </c>
      <c r="L340" s="1" t="s">
        <v>102</v>
      </c>
      <c r="T340" s="1">
        <v>2</v>
      </c>
      <c r="U340" s="28">
        <f t="shared" si="18"/>
        <v>1.7513134851138354E-3</v>
      </c>
      <c r="AF340" s="31">
        <v>1142</v>
      </c>
      <c r="AI340" s="26">
        <v>6.17</v>
      </c>
      <c r="AL340" s="26">
        <f t="shared" si="20"/>
        <v>7.0461400000000003</v>
      </c>
    </row>
    <row r="341" spans="1:38">
      <c r="A341" s="1" t="s">
        <v>94</v>
      </c>
      <c r="B341" s="25">
        <v>43095</v>
      </c>
      <c r="C341" s="25">
        <v>43009</v>
      </c>
      <c r="D341" s="25">
        <v>43100</v>
      </c>
      <c r="E341" s="1" t="s">
        <v>67</v>
      </c>
      <c r="F341" s="1" t="s">
        <v>153</v>
      </c>
      <c r="H341" s="1" t="s">
        <v>98</v>
      </c>
      <c r="L341" s="1" t="s">
        <v>102</v>
      </c>
      <c r="T341" s="1">
        <v>2</v>
      </c>
      <c r="U341" s="28">
        <f t="shared" si="18"/>
        <v>1.3840830449826989E-3</v>
      </c>
      <c r="AF341" s="31">
        <v>1445</v>
      </c>
      <c r="AI341" s="26">
        <v>6.17</v>
      </c>
      <c r="AL341" s="26">
        <f t="shared" si="20"/>
        <v>8.9156499999999994</v>
      </c>
    </row>
    <row r="342" spans="1:38">
      <c r="A342" s="1" t="s">
        <v>94</v>
      </c>
      <c r="B342" s="25">
        <v>43096</v>
      </c>
      <c r="C342" s="25">
        <v>43009</v>
      </c>
      <c r="D342" s="25">
        <v>43100</v>
      </c>
      <c r="E342" s="1" t="s">
        <v>67</v>
      </c>
      <c r="F342" s="1" t="s">
        <v>153</v>
      </c>
      <c r="H342" s="1" t="s">
        <v>98</v>
      </c>
      <c r="L342" s="1" t="s">
        <v>102</v>
      </c>
      <c r="T342" s="1">
        <v>3</v>
      </c>
      <c r="U342" s="28">
        <f t="shared" si="18"/>
        <v>1.3495276653171389E-3</v>
      </c>
      <c r="AF342" s="31">
        <v>2223</v>
      </c>
      <c r="AI342" s="26">
        <v>6.17</v>
      </c>
      <c r="AL342" s="26">
        <f t="shared" si="20"/>
        <v>13.715909999999999</v>
      </c>
    </row>
    <row r="343" spans="1:38">
      <c r="A343" s="1" t="s">
        <v>94</v>
      </c>
      <c r="B343" s="25">
        <v>43097</v>
      </c>
      <c r="C343" s="25">
        <v>43009</v>
      </c>
      <c r="D343" s="25">
        <v>43100</v>
      </c>
      <c r="E343" s="1" t="s">
        <v>67</v>
      </c>
      <c r="F343" s="1" t="s">
        <v>153</v>
      </c>
      <c r="H343" s="1" t="s">
        <v>98</v>
      </c>
      <c r="L343" s="1" t="s">
        <v>102</v>
      </c>
      <c r="T343" s="1">
        <v>2</v>
      </c>
      <c r="U343" s="28">
        <f t="shared" si="18"/>
        <v>4.2680324370465217E-4</v>
      </c>
      <c r="AF343" s="31">
        <v>4686</v>
      </c>
      <c r="AI343" s="26">
        <v>6.17</v>
      </c>
      <c r="AL343" s="26">
        <f t="shared" si="20"/>
        <v>28.91262</v>
      </c>
    </row>
    <row r="344" spans="1:38">
      <c r="A344" s="1" t="s">
        <v>94</v>
      </c>
      <c r="B344" s="25">
        <v>43098</v>
      </c>
      <c r="C344" s="25">
        <v>43009</v>
      </c>
      <c r="D344" s="25">
        <v>43100</v>
      </c>
      <c r="E344" s="1" t="s">
        <v>67</v>
      </c>
      <c r="F344" s="1" t="s">
        <v>153</v>
      </c>
      <c r="H344" s="1" t="s">
        <v>98</v>
      </c>
      <c r="L344" s="1" t="s">
        <v>102</v>
      </c>
      <c r="T344" s="1">
        <v>1</v>
      </c>
      <c r="U344" s="28">
        <f t="shared" si="18"/>
        <v>7.5414781297134241E-4</v>
      </c>
      <c r="AF344" s="31">
        <v>1326</v>
      </c>
      <c r="AI344" s="26">
        <v>6.17</v>
      </c>
      <c r="AL344" s="26">
        <f t="shared" si="20"/>
        <v>8.1814199999999992</v>
      </c>
    </row>
    <row r="345" spans="1:38">
      <c r="A345" s="1" t="s">
        <v>94</v>
      </c>
      <c r="B345" s="25">
        <v>43099</v>
      </c>
      <c r="C345" s="25">
        <v>43009</v>
      </c>
      <c r="D345" s="25">
        <v>43100</v>
      </c>
      <c r="E345" s="1" t="s">
        <v>67</v>
      </c>
      <c r="F345" s="1" t="s">
        <v>153</v>
      </c>
      <c r="H345" s="1" t="s">
        <v>98</v>
      </c>
      <c r="L345" s="1" t="s">
        <v>102</v>
      </c>
      <c r="T345" s="1">
        <v>5</v>
      </c>
      <c r="U345" s="28">
        <f t="shared" si="18"/>
        <v>1.953125E-3</v>
      </c>
      <c r="AF345" s="31">
        <v>2560</v>
      </c>
      <c r="AI345" s="26">
        <v>6.17</v>
      </c>
      <c r="AL345" s="26">
        <f t="shared" si="20"/>
        <v>15.795200000000001</v>
      </c>
    </row>
    <row r="346" spans="1:38">
      <c r="A346" s="1" t="s">
        <v>94</v>
      </c>
      <c r="B346" s="25">
        <v>43100</v>
      </c>
      <c r="C346" s="25">
        <v>43009</v>
      </c>
      <c r="D346" s="25">
        <v>43100</v>
      </c>
      <c r="E346" s="1" t="s">
        <v>67</v>
      </c>
      <c r="F346" s="1" t="s">
        <v>153</v>
      </c>
      <c r="H346" s="1" t="s">
        <v>98</v>
      </c>
      <c r="L346" s="1" t="s">
        <v>102</v>
      </c>
      <c r="T346" s="1">
        <v>1</v>
      </c>
      <c r="U346" s="28">
        <f t="shared" si="18"/>
        <v>7.9176563737133805E-4</v>
      </c>
      <c r="AF346" s="31">
        <v>1263</v>
      </c>
      <c r="AI346" s="26">
        <v>6.17</v>
      </c>
      <c r="AL346" s="26">
        <f t="shared" si="20"/>
        <v>7.7927100000000005</v>
      </c>
    </row>
  </sheetData>
  <autoFilter ref="A2:AL34">
    <sortState ref="A3:AL34">
      <sortCondition descending="1" ref="H2:H34"/>
    </sortState>
  </autoFilter>
  <mergeCells count="4">
    <mergeCell ref="A1:O1"/>
    <mergeCell ref="P1:Z1"/>
    <mergeCell ref="AA1:AH1"/>
    <mergeCell ref="AI1:AL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0"/>
  <sheetViews>
    <sheetView zoomScale="80" zoomScaleNormal="80" workbookViewId="0">
      <pane ySplit="2" topLeftCell="A3" activePane="bottomLeft" state="frozen"/>
      <selection activeCell="A2" sqref="A2"/>
      <selection pane="bottomLeft" activeCell="A2" sqref="A2"/>
    </sheetView>
  </sheetViews>
  <sheetFormatPr defaultColWidth="21" defaultRowHeight="15"/>
  <cols>
    <col min="1" max="1" width="21" style="1"/>
    <col min="2" max="4" width="21" style="25"/>
    <col min="6" max="6" width="33.28515625" style="1" bestFit="1" customWidth="1"/>
    <col min="7" max="7" width="21" style="1"/>
    <col min="8" max="8" width="25.85546875" style="1" bestFit="1" customWidth="1"/>
    <col min="9" max="11" width="21" style="1"/>
    <col min="13" max="13" width="21" style="1"/>
    <col min="17" max="17" width="21" style="31"/>
    <col min="28" max="28" width="21" style="31"/>
    <col min="32" max="32" width="21" style="31"/>
    <col min="35" max="35" width="21" style="26"/>
  </cols>
  <sheetData>
    <row r="1" spans="1:51" s="5" customFormat="1" ht="15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  <c r="P1" s="66" t="s">
        <v>1</v>
      </c>
      <c r="Q1" s="67"/>
      <c r="R1" s="67"/>
      <c r="S1" s="67"/>
      <c r="T1" s="67"/>
      <c r="U1" s="67"/>
      <c r="V1" s="67"/>
      <c r="W1" s="67"/>
      <c r="X1" s="67"/>
      <c r="Y1" s="67"/>
      <c r="Z1" s="68"/>
      <c r="AA1" s="69" t="s">
        <v>2</v>
      </c>
      <c r="AB1" s="70"/>
      <c r="AC1" s="70"/>
      <c r="AD1" s="70"/>
      <c r="AE1" s="70"/>
      <c r="AF1" s="70"/>
      <c r="AG1" s="70"/>
      <c r="AH1" s="71"/>
      <c r="AI1" s="72" t="s">
        <v>3</v>
      </c>
      <c r="AJ1" s="73"/>
      <c r="AK1" s="73"/>
      <c r="AL1" s="74"/>
    </row>
    <row r="2" spans="1:51" ht="60.75" thickBot="1">
      <c r="A2" s="23" t="s">
        <v>28</v>
      </c>
      <c r="B2" s="34" t="s">
        <v>24</v>
      </c>
      <c r="C2" s="34" t="s">
        <v>64</v>
      </c>
      <c r="D2" s="34" t="s">
        <v>65</v>
      </c>
      <c r="E2" s="20" t="s">
        <v>4</v>
      </c>
      <c r="F2" s="20" t="s">
        <v>27</v>
      </c>
      <c r="G2" s="20" t="s">
        <v>26</v>
      </c>
      <c r="H2" s="24" t="s">
        <v>29</v>
      </c>
      <c r="I2" s="24" t="s">
        <v>30</v>
      </c>
      <c r="J2" s="24" t="s">
        <v>31</v>
      </c>
      <c r="K2" s="24" t="s">
        <v>32</v>
      </c>
      <c r="L2" s="20" t="s">
        <v>5</v>
      </c>
      <c r="M2" s="20" t="s">
        <v>25</v>
      </c>
      <c r="N2" s="20" t="s">
        <v>6</v>
      </c>
      <c r="O2" s="22" t="s">
        <v>7</v>
      </c>
      <c r="P2" s="19" t="s">
        <v>8</v>
      </c>
      <c r="Q2" s="30" t="s">
        <v>9</v>
      </c>
      <c r="R2" s="20" t="s">
        <v>10</v>
      </c>
      <c r="S2" s="20" t="s">
        <v>11</v>
      </c>
      <c r="T2" s="20" t="s">
        <v>12</v>
      </c>
      <c r="U2" s="20" t="s">
        <v>63</v>
      </c>
      <c r="V2" s="20" t="s">
        <v>13</v>
      </c>
      <c r="W2" s="20" t="s">
        <v>14</v>
      </c>
      <c r="X2" s="20" t="s">
        <v>16</v>
      </c>
      <c r="Y2" s="20" t="s">
        <v>17</v>
      </c>
      <c r="Z2" s="22" t="s">
        <v>18</v>
      </c>
      <c r="AA2" s="19" t="s">
        <v>19</v>
      </c>
      <c r="AB2" s="30" t="s">
        <v>20</v>
      </c>
      <c r="AC2" s="20" t="s">
        <v>58</v>
      </c>
      <c r="AD2" s="20" t="s">
        <v>59</v>
      </c>
      <c r="AE2" s="20" t="s">
        <v>60</v>
      </c>
      <c r="AF2" s="32" t="s">
        <v>61</v>
      </c>
      <c r="AG2" s="21" t="s">
        <v>62</v>
      </c>
      <c r="AH2" s="22" t="s">
        <v>21</v>
      </c>
      <c r="AI2" s="35" t="s">
        <v>43</v>
      </c>
      <c r="AJ2" s="17" t="s">
        <v>44</v>
      </c>
      <c r="AK2" s="17" t="s">
        <v>22</v>
      </c>
      <c r="AL2" s="18" t="s">
        <v>23</v>
      </c>
      <c r="AM2" s="2"/>
      <c r="AN2" s="2"/>
      <c r="AO2" s="2"/>
      <c r="AP2" s="2"/>
      <c r="AQ2" s="3"/>
      <c r="AR2" s="2"/>
      <c r="AS2" s="4"/>
      <c r="AT2" s="4"/>
      <c r="AU2" s="4"/>
      <c r="AV2" s="4"/>
      <c r="AW2" s="4"/>
      <c r="AX2" s="2"/>
      <c r="AY2" s="4"/>
    </row>
    <row r="3" spans="1:51">
      <c r="A3" s="1" t="s">
        <v>86</v>
      </c>
      <c r="B3" s="25">
        <v>43017</v>
      </c>
      <c r="C3" s="25">
        <v>43009</v>
      </c>
      <c r="D3" s="25">
        <v>43100</v>
      </c>
      <c r="E3" s="1" t="s">
        <v>67</v>
      </c>
      <c r="F3" s="1" t="s">
        <v>87</v>
      </c>
      <c r="H3" s="1" t="s">
        <v>88</v>
      </c>
      <c r="L3" t="s">
        <v>89</v>
      </c>
      <c r="Q3" s="31">
        <v>117609</v>
      </c>
      <c r="T3">
        <v>141</v>
      </c>
      <c r="U3" s="28">
        <f>T3/AF3</f>
        <v>1.2236184393224104E-3</v>
      </c>
      <c r="AB3" s="31">
        <v>117609</v>
      </c>
      <c r="AF3" s="31">
        <v>115232</v>
      </c>
      <c r="AG3" s="28">
        <f>AF3/Q3</f>
        <v>0.97978896172911933</v>
      </c>
      <c r="AI3" s="26">
        <v>27.05</v>
      </c>
      <c r="AL3" s="26">
        <f>AF3*AI3/1000</f>
        <v>3117.0255999999999</v>
      </c>
    </row>
    <row r="4" spans="1:51">
      <c r="A4" s="1" t="s">
        <v>86</v>
      </c>
      <c r="B4" s="25">
        <v>43018</v>
      </c>
      <c r="C4" s="25">
        <v>43009</v>
      </c>
      <c r="D4" s="25">
        <v>43100</v>
      </c>
      <c r="E4" s="1" t="s">
        <v>67</v>
      </c>
      <c r="F4" s="1" t="s">
        <v>87</v>
      </c>
      <c r="H4" s="1" t="s">
        <v>88</v>
      </c>
      <c r="L4" t="s">
        <v>89</v>
      </c>
      <c r="Q4" s="31">
        <v>133913</v>
      </c>
      <c r="T4">
        <v>91</v>
      </c>
      <c r="U4" s="28">
        <f t="shared" ref="U4:U67" si="0">T4/AF4</f>
        <v>6.8942005378991626E-4</v>
      </c>
      <c r="AB4" s="31">
        <v>133913</v>
      </c>
      <c r="AF4" s="31">
        <v>131995</v>
      </c>
      <c r="AG4" s="28">
        <f t="shared" ref="AG4:AG21" si="1">AF4/Q4</f>
        <v>0.98567726807703504</v>
      </c>
      <c r="AI4" s="26">
        <v>27.05</v>
      </c>
      <c r="AL4" s="26">
        <f t="shared" ref="AL4:AL28" si="2">AF4*AI4/1000</f>
        <v>3570.4647500000001</v>
      </c>
    </row>
    <row r="5" spans="1:51">
      <c r="A5" s="1" t="s">
        <v>86</v>
      </c>
      <c r="B5" s="25">
        <v>43019</v>
      </c>
      <c r="C5" s="25">
        <v>43009</v>
      </c>
      <c r="D5" s="25">
        <v>43100</v>
      </c>
      <c r="E5" s="1" t="s">
        <v>67</v>
      </c>
      <c r="F5" s="1" t="s">
        <v>87</v>
      </c>
      <c r="H5" s="1" t="s">
        <v>88</v>
      </c>
      <c r="L5" t="s">
        <v>89</v>
      </c>
      <c r="Q5" s="31">
        <v>118633</v>
      </c>
      <c r="T5">
        <v>74</v>
      </c>
      <c r="U5" s="28">
        <f t="shared" si="0"/>
        <v>6.3408280778722243E-4</v>
      </c>
      <c r="AB5" s="31">
        <v>118633</v>
      </c>
      <c r="AF5" s="31">
        <v>116704</v>
      </c>
      <c r="AG5" s="28">
        <f t="shared" si="1"/>
        <v>0.98373976886700998</v>
      </c>
      <c r="AI5" s="26">
        <v>27.05</v>
      </c>
      <c r="AL5" s="26">
        <f t="shared" si="2"/>
        <v>3156.8432000000003</v>
      </c>
    </row>
    <row r="6" spans="1:51">
      <c r="A6" s="1" t="s">
        <v>86</v>
      </c>
      <c r="B6" s="25">
        <v>43020</v>
      </c>
      <c r="C6" s="25">
        <v>43009</v>
      </c>
      <c r="D6" s="25">
        <v>43100</v>
      </c>
      <c r="E6" s="1" t="s">
        <v>67</v>
      </c>
      <c r="F6" s="1" t="s">
        <v>87</v>
      </c>
      <c r="H6" s="1" t="s">
        <v>88</v>
      </c>
      <c r="L6" t="s">
        <v>89</v>
      </c>
      <c r="Q6" s="31">
        <v>120344</v>
      </c>
      <c r="T6">
        <v>51</v>
      </c>
      <c r="U6" s="28">
        <f t="shared" si="0"/>
        <v>4.3076871098798072E-4</v>
      </c>
      <c r="AB6" s="31">
        <v>120344</v>
      </c>
      <c r="AF6" s="31">
        <v>118393</v>
      </c>
      <c r="AG6" s="28">
        <f t="shared" si="1"/>
        <v>0.98378814066343145</v>
      </c>
      <c r="AI6" s="26">
        <v>27.05</v>
      </c>
      <c r="AL6" s="26">
        <f t="shared" si="2"/>
        <v>3202.5306499999997</v>
      </c>
    </row>
    <row r="7" spans="1:51">
      <c r="A7" s="1" t="s">
        <v>86</v>
      </c>
      <c r="B7" s="25">
        <v>43021</v>
      </c>
      <c r="C7" s="25">
        <v>43009</v>
      </c>
      <c r="D7" s="25">
        <v>43100</v>
      </c>
      <c r="E7" s="1" t="s">
        <v>67</v>
      </c>
      <c r="F7" s="1" t="s">
        <v>87</v>
      </c>
      <c r="H7" s="1" t="s">
        <v>88</v>
      </c>
      <c r="L7" t="s">
        <v>89</v>
      </c>
      <c r="Q7" s="31">
        <v>121072</v>
      </c>
      <c r="T7">
        <v>78</v>
      </c>
      <c r="U7" s="28">
        <f t="shared" si="0"/>
        <v>6.5471943593402445E-4</v>
      </c>
      <c r="AB7" s="31">
        <v>121072</v>
      </c>
      <c r="AF7" s="31">
        <v>119135</v>
      </c>
      <c r="AG7" s="28">
        <f t="shared" si="1"/>
        <v>0.98400125545130168</v>
      </c>
      <c r="AI7" s="26">
        <v>27.05</v>
      </c>
      <c r="AL7" s="26">
        <f t="shared" si="2"/>
        <v>3222.6017499999998</v>
      </c>
    </row>
    <row r="8" spans="1:51">
      <c r="A8" s="1" t="s">
        <v>86</v>
      </c>
      <c r="B8" s="25">
        <v>43022</v>
      </c>
      <c r="C8" s="25">
        <v>43009</v>
      </c>
      <c r="D8" s="25">
        <v>43100</v>
      </c>
      <c r="E8" s="1" t="s">
        <v>67</v>
      </c>
      <c r="F8" s="1" t="s">
        <v>87</v>
      </c>
      <c r="H8" s="1" t="s">
        <v>88</v>
      </c>
      <c r="L8" t="s">
        <v>89</v>
      </c>
      <c r="Q8" s="31">
        <v>122499</v>
      </c>
      <c r="T8">
        <v>101</v>
      </c>
      <c r="U8" s="28">
        <f t="shared" si="0"/>
        <v>8.4644910410485916E-4</v>
      </c>
      <c r="AB8" s="31">
        <v>122499</v>
      </c>
      <c r="AF8" s="31">
        <v>119322</v>
      </c>
      <c r="AG8" s="28">
        <f t="shared" si="1"/>
        <v>0.97406509440893396</v>
      </c>
      <c r="AI8" s="26">
        <v>27.05</v>
      </c>
      <c r="AL8" s="26">
        <f t="shared" si="2"/>
        <v>3227.6601000000001</v>
      </c>
    </row>
    <row r="9" spans="1:51">
      <c r="A9" s="1" t="s">
        <v>86</v>
      </c>
      <c r="B9" s="25">
        <v>43023</v>
      </c>
      <c r="C9" s="25">
        <v>43009</v>
      </c>
      <c r="D9" s="25">
        <v>43100</v>
      </c>
      <c r="E9" s="1" t="s">
        <v>67</v>
      </c>
      <c r="F9" s="1" t="s">
        <v>87</v>
      </c>
      <c r="H9" s="1" t="s">
        <v>88</v>
      </c>
      <c r="L9" t="s">
        <v>89</v>
      </c>
      <c r="Q9" s="31">
        <v>121972</v>
      </c>
      <c r="T9">
        <v>112</v>
      </c>
      <c r="U9" s="28">
        <f t="shared" si="0"/>
        <v>9.380705898118833E-4</v>
      </c>
      <c r="AB9" s="31">
        <v>121972</v>
      </c>
      <c r="AF9" s="31">
        <v>119394</v>
      </c>
      <c r="AG9" s="28">
        <f t="shared" si="1"/>
        <v>0.97886400157413178</v>
      </c>
      <c r="AI9" s="26">
        <v>27.05</v>
      </c>
      <c r="AL9" s="26">
        <f t="shared" si="2"/>
        <v>3229.6077</v>
      </c>
    </row>
    <row r="10" spans="1:51">
      <c r="A10" s="1" t="s">
        <v>86</v>
      </c>
      <c r="B10" s="25">
        <v>43019</v>
      </c>
      <c r="C10" s="25">
        <v>43009</v>
      </c>
      <c r="D10" s="25">
        <v>43100</v>
      </c>
      <c r="E10" s="1" t="s">
        <v>67</v>
      </c>
      <c r="F10" s="1" t="s">
        <v>87</v>
      </c>
      <c r="H10" s="1" t="s">
        <v>88</v>
      </c>
      <c r="L10" t="s">
        <v>107</v>
      </c>
      <c r="T10">
        <v>32</v>
      </c>
      <c r="U10" s="28">
        <f t="shared" si="0"/>
        <v>1.1052395261285531E-3</v>
      </c>
      <c r="AF10" s="31">
        <v>28953</v>
      </c>
      <c r="AG10" s="28"/>
      <c r="AI10" s="26">
        <v>6.17</v>
      </c>
      <c r="AL10" s="26">
        <f t="shared" si="2"/>
        <v>178.64001000000002</v>
      </c>
    </row>
    <row r="11" spans="1:51">
      <c r="A11" s="1" t="s">
        <v>86</v>
      </c>
      <c r="B11" s="25">
        <v>43020</v>
      </c>
      <c r="C11" s="25">
        <v>43009</v>
      </c>
      <c r="D11" s="25">
        <v>43100</v>
      </c>
      <c r="E11" s="1" t="s">
        <v>67</v>
      </c>
      <c r="F11" s="1" t="s">
        <v>87</v>
      </c>
      <c r="H11" s="1" t="s">
        <v>88</v>
      </c>
      <c r="L11" t="s">
        <v>107</v>
      </c>
      <c r="T11">
        <v>30</v>
      </c>
      <c r="U11" s="28">
        <f t="shared" si="0"/>
        <v>1.0951702989814916E-3</v>
      </c>
      <c r="AF11" s="31">
        <v>27393</v>
      </c>
      <c r="AG11" s="28"/>
      <c r="AI11" s="26">
        <v>6.17</v>
      </c>
      <c r="AL11" s="26">
        <f t="shared" si="2"/>
        <v>169.01481000000001</v>
      </c>
    </row>
    <row r="12" spans="1:51">
      <c r="A12" s="1" t="s">
        <v>86</v>
      </c>
      <c r="B12" s="25">
        <v>43021</v>
      </c>
      <c r="C12" s="25">
        <v>43009</v>
      </c>
      <c r="D12" s="25">
        <v>43100</v>
      </c>
      <c r="E12" s="1" t="s">
        <v>67</v>
      </c>
      <c r="F12" s="1" t="s">
        <v>87</v>
      </c>
      <c r="H12" s="1" t="s">
        <v>88</v>
      </c>
      <c r="L12" t="s">
        <v>107</v>
      </c>
      <c r="T12">
        <v>55</v>
      </c>
      <c r="U12" s="28">
        <f t="shared" si="0"/>
        <v>9.5413226007910626E-4</v>
      </c>
      <c r="AF12" s="31">
        <v>57644</v>
      </c>
      <c r="AG12" s="28"/>
      <c r="AI12" s="26">
        <v>6.17</v>
      </c>
      <c r="AL12" s="26">
        <f t="shared" si="2"/>
        <v>355.66347999999999</v>
      </c>
    </row>
    <row r="13" spans="1:51">
      <c r="A13" s="1" t="s">
        <v>86</v>
      </c>
      <c r="B13" s="25">
        <v>43022</v>
      </c>
      <c r="C13" s="25">
        <v>43009</v>
      </c>
      <c r="D13" s="25">
        <v>43100</v>
      </c>
      <c r="E13" s="1" t="s">
        <v>67</v>
      </c>
      <c r="F13" s="1" t="s">
        <v>87</v>
      </c>
      <c r="H13" s="1" t="s">
        <v>88</v>
      </c>
      <c r="L13" t="s">
        <v>107</v>
      </c>
      <c r="T13">
        <v>33</v>
      </c>
      <c r="U13" s="28">
        <f t="shared" si="0"/>
        <v>1.1120471777590565E-3</v>
      </c>
      <c r="AF13" s="31">
        <v>29675</v>
      </c>
      <c r="AG13" s="28"/>
      <c r="AI13" s="26">
        <v>6.17</v>
      </c>
      <c r="AL13" s="26">
        <f t="shared" si="2"/>
        <v>183.09475</v>
      </c>
    </row>
    <row r="14" spans="1:51">
      <c r="A14" s="1" t="s">
        <v>86</v>
      </c>
      <c r="B14" s="25">
        <v>43023</v>
      </c>
      <c r="C14" s="25">
        <v>43009</v>
      </c>
      <c r="D14" s="25">
        <v>43100</v>
      </c>
      <c r="E14" s="1" t="s">
        <v>67</v>
      </c>
      <c r="F14" s="1" t="s">
        <v>87</v>
      </c>
      <c r="H14" s="1" t="s">
        <v>88</v>
      </c>
      <c r="L14" t="s">
        <v>107</v>
      </c>
      <c r="T14">
        <v>26</v>
      </c>
      <c r="U14" s="28">
        <f t="shared" si="0"/>
        <v>9.0202608936996943E-4</v>
      </c>
      <c r="AF14" s="31">
        <v>28824</v>
      </c>
      <c r="AG14" s="28"/>
      <c r="AI14" s="26">
        <v>6.17</v>
      </c>
      <c r="AL14" s="26">
        <f>AF14*AI14/1000</f>
        <v>177.84407999999999</v>
      </c>
    </row>
    <row r="15" spans="1:51">
      <c r="A15" s="1" t="s">
        <v>86</v>
      </c>
      <c r="B15" s="25">
        <v>43024</v>
      </c>
      <c r="C15" s="25">
        <v>43009</v>
      </c>
      <c r="D15" s="25">
        <v>43100</v>
      </c>
      <c r="E15" s="1" t="s">
        <v>67</v>
      </c>
      <c r="F15" s="1" t="s">
        <v>87</v>
      </c>
      <c r="H15" s="1" t="s">
        <v>88</v>
      </c>
      <c r="L15" t="s">
        <v>89</v>
      </c>
      <c r="Q15" s="31">
        <v>119676</v>
      </c>
      <c r="T15">
        <v>90</v>
      </c>
      <c r="U15" s="28">
        <f>T15/AF15</f>
        <v>7.6761680569059924E-4</v>
      </c>
      <c r="AB15" s="31">
        <v>119676</v>
      </c>
      <c r="AF15" s="31">
        <v>117246</v>
      </c>
      <c r="AG15" s="28">
        <f t="shared" si="1"/>
        <v>0.97969517697784014</v>
      </c>
      <c r="AI15" s="26">
        <v>27.05</v>
      </c>
      <c r="AL15" s="26">
        <f t="shared" si="2"/>
        <v>3171.5043000000001</v>
      </c>
    </row>
    <row r="16" spans="1:51">
      <c r="A16" s="1" t="s">
        <v>86</v>
      </c>
      <c r="B16" s="25">
        <v>43025</v>
      </c>
      <c r="C16" s="25">
        <v>43009</v>
      </c>
      <c r="D16" s="25">
        <v>43100</v>
      </c>
      <c r="E16" s="1" t="s">
        <v>67</v>
      </c>
      <c r="F16" s="1" t="s">
        <v>87</v>
      </c>
      <c r="H16" s="1" t="s">
        <v>88</v>
      </c>
      <c r="L16" t="s">
        <v>89</v>
      </c>
      <c r="Q16" s="31">
        <v>73298</v>
      </c>
      <c r="T16">
        <v>26</v>
      </c>
      <c r="U16" s="28">
        <f t="shared" si="0"/>
        <v>3.5993133617586798E-4</v>
      </c>
      <c r="AB16" s="31">
        <v>73298</v>
      </c>
      <c r="AF16" s="31">
        <v>72236</v>
      </c>
      <c r="AG16" s="28">
        <f t="shared" si="1"/>
        <v>0.98551120085131927</v>
      </c>
      <c r="AI16" s="26">
        <v>27.05</v>
      </c>
      <c r="AL16" s="26">
        <f t="shared" si="2"/>
        <v>1953.9838</v>
      </c>
    </row>
    <row r="17" spans="1:38">
      <c r="A17" s="1" t="s">
        <v>86</v>
      </c>
      <c r="B17" s="25">
        <v>43026</v>
      </c>
      <c r="C17" s="25">
        <v>43009</v>
      </c>
      <c r="D17" s="25">
        <v>43100</v>
      </c>
      <c r="E17" s="1" t="s">
        <v>67</v>
      </c>
      <c r="F17" s="1" t="s">
        <v>87</v>
      </c>
      <c r="H17" s="1" t="s">
        <v>88</v>
      </c>
      <c r="L17" t="s">
        <v>89</v>
      </c>
      <c r="Q17" s="31">
        <v>62485</v>
      </c>
      <c r="T17">
        <v>28</v>
      </c>
      <c r="U17" s="28">
        <f t="shared" si="0"/>
        <v>4.5485558335228563E-4</v>
      </c>
      <c r="AB17" s="31">
        <v>62485</v>
      </c>
      <c r="AF17" s="31">
        <v>61558</v>
      </c>
      <c r="AG17" s="28">
        <f t="shared" si="1"/>
        <v>0.98516443946547172</v>
      </c>
      <c r="AI17" s="26">
        <v>27.05</v>
      </c>
      <c r="AL17" s="26">
        <f t="shared" si="2"/>
        <v>1665.1439</v>
      </c>
    </row>
    <row r="18" spans="1:38">
      <c r="A18" s="1" t="s">
        <v>86</v>
      </c>
      <c r="B18" s="25">
        <v>43027</v>
      </c>
      <c r="C18" s="25">
        <v>43009</v>
      </c>
      <c r="D18" s="25">
        <v>43100</v>
      </c>
      <c r="E18" s="1" t="s">
        <v>67</v>
      </c>
      <c r="F18" s="1" t="s">
        <v>87</v>
      </c>
      <c r="H18" s="1" t="s">
        <v>88</v>
      </c>
      <c r="L18" t="s">
        <v>89</v>
      </c>
      <c r="Q18" s="31">
        <v>59914</v>
      </c>
      <c r="T18">
        <v>56</v>
      </c>
      <c r="U18" s="28">
        <f t="shared" si="0"/>
        <v>9.5424725227911727E-4</v>
      </c>
      <c r="AB18" s="31">
        <v>59914</v>
      </c>
      <c r="AF18" s="31">
        <v>58685</v>
      </c>
      <c r="AG18" s="28">
        <f t="shared" si="1"/>
        <v>0.97948726507994788</v>
      </c>
      <c r="AI18" s="26">
        <v>27.05</v>
      </c>
      <c r="AL18" s="26">
        <f t="shared" si="2"/>
        <v>1587.4292499999999</v>
      </c>
    </row>
    <row r="19" spans="1:38">
      <c r="A19" s="1" t="s">
        <v>86</v>
      </c>
      <c r="B19" s="25">
        <v>43028</v>
      </c>
      <c r="C19" s="25">
        <v>43009</v>
      </c>
      <c r="D19" s="25">
        <v>43100</v>
      </c>
      <c r="E19" s="1" t="s">
        <v>67</v>
      </c>
      <c r="F19" s="1" t="s">
        <v>87</v>
      </c>
      <c r="H19" s="1" t="s">
        <v>88</v>
      </c>
      <c r="L19" t="s">
        <v>89</v>
      </c>
      <c r="Q19" s="31">
        <v>56148</v>
      </c>
      <c r="T19">
        <v>60</v>
      </c>
      <c r="U19" s="28">
        <f t="shared" si="0"/>
        <v>1.09102811215769E-3</v>
      </c>
      <c r="AB19" s="31">
        <v>56148</v>
      </c>
      <c r="AF19" s="31">
        <v>54994</v>
      </c>
      <c r="AG19" s="28">
        <f t="shared" si="1"/>
        <v>0.97944717532236236</v>
      </c>
      <c r="AI19" s="26">
        <v>27.05</v>
      </c>
      <c r="AL19" s="26">
        <f t="shared" si="2"/>
        <v>1487.5877</v>
      </c>
    </row>
    <row r="20" spans="1:38">
      <c r="A20" s="1" t="s">
        <v>86</v>
      </c>
      <c r="B20" s="25">
        <v>43029</v>
      </c>
      <c r="C20" s="25">
        <v>43009</v>
      </c>
      <c r="D20" s="25">
        <v>43100</v>
      </c>
      <c r="E20" s="1" t="s">
        <v>67</v>
      </c>
      <c r="F20" s="1" t="s">
        <v>87</v>
      </c>
      <c r="H20" s="1" t="s">
        <v>88</v>
      </c>
      <c r="L20" t="s">
        <v>89</v>
      </c>
      <c r="Q20" s="31">
        <v>56873</v>
      </c>
      <c r="T20">
        <v>48</v>
      </c>
      <c r="U20" s="28">
        <f t="shared" si="0"/>
        <v>8.6097110365733346E-4</v>
      </c>
      <c r="AB20" s="31">
        <v>56873</v>
      </c>
      <c r="AF20" s="31">
        <v>55751</v>
      </c>
      <c r="AG20" s="28">
        <f t="shared" si="1"/>
        <v>0.98027183373481264</v>
      </c>
      <c r="AI20" s="26">
        <v>27.05</v>
      </c>
      <c r="AL20" s="26">
        <f t="shared" si="2"/>
        <v>1508.0645500000001</v>
      </c>
    </row>
    <row r="21" spans="1:38">
      <c r="A21" s="1" t="s">
        <v>86</v>
      </c>
      <c r="B21" s="25">
        <v>43030</v>
      </c>
      <c r="C21" s="25">
        <v>43009</v>
      </c>
      <c r="D21" s="25">
        <v>43100</v>
      </c>
      <c r="E21" s="1" t="s">
        <v>67</v>
      </c>
      <c r="F21" s="1" t="s">
        <v>87</v>
      </c>
      <c r="H21" s="1" t="s">
        <v>88</v>
      </c>
      <c r="L21" t="s">
        <v>89</v>
      </c>
      <c r="Q21" s="31">
        <v>59075</v>
      </c>
      <c r="T21">
        <v>46</v>
      </c>
      <c r="U21" s="28">
        <f t="shared" si="0"/>
        <v>7.9400697345254946E-4</v>
      </c>
      <c r="AB21" s="31">
        <v>59075</v>
      </c>
      <c r="AF21" s="31">
        <v>57934</v>
      </c>
      <c r="AG21" s="28">
        <f t="shared" si="1"/>
        <v>0.98068556919170546</v>
      </c>
      <c r="AI21" s="26">
        <v>27.05</v>
      </c>
      <c r="AL21" s="26">
        <f t="shared" si="2"/>
        <v>1567.1146999999999</v>
      </c>
    </row>
    <row r="22" spans="1:38">
      <c r="A22" s="1" t="s">
        <v>86</v>
      </c>
      <c r="B22" s="25">
        <v>43024</v>
      </c>
      <c r="C22" s="25">
        <v>43009</v>
      </c>
      <c r="D22" s="25">
        <v>43100</v>
      </c>
      <c r="E22" s="1" t="s">
        <v>67</v>
      </c>
      <c r="F22" s="1" t="s">
        <v>87</v>
      </c>
      <c r="H22" s="1" t="s">
        <v>108</v>
      </c>
      <c r="L22" t="s">
        <v>107</v>
      </c>
      <c r="T22">
        <v>23</v>
      </c>
      <c r="U22" s="28">
        <f t="shared" si="0"/>
        <v>8.0520935443215234E-4</v>
      </c>
      <c r="AF22" s="31">
        <v>28564</v>
      </c>
      <c r="AG22" s="28"/>
      <c r="AI22" s="26">
        <v>6.17</v>
      </c>
      <c r="AL22" s="26">
        <f t="shared" si="2"/>
        <v>176.23988</v>
      </c>
    </row>
    <row r="23" spans="1:38">
      <c r="A23" s="1" t="s">
        <v>86</v>
      </c>
      <c r="B23" s="25">
        <v>43025</v>
      </c>
      <c r="C23" s="25">
        <v>43009</v>
      </c>
      <c r="D23" s="25">
        <v>43100</v>
      </c>
      <c r="E23" s="1" t="s">
        <v>67</v>
      </c>
      <c r="F23" s="1" t="s">
        <v>87</v>
      </c>
      <c r="H23" s="1" t="s">
        <v>108</v>
      </c>
      <c r="L23" t="s">
        <v>107</v>
      </c>
      <c r="T23">
        <v>43</v>
      </c>
      <c r="U23" s="28">
        <f t="shared" si="0"/>
        <v>1.5107332326177844E-3</v>
      </c>
      <c r="AF23" s="31">
        <v>28463</v>
      </c>
      <c r="AG23" s="28"/>
      <c r="AI23" s="26">
        <v>6.17</v>
      </c>
      <c r="AL23" s="26">
        <f t="shared" si="2"/>
        <v>175.61670999999998</v>
      </c>
    </row>
    <row r="24" spans="1:38">
      <c r="A24" s="1" t="s">
        <v>86</v>
      </c>
      <c r="B24" s="25">
        <v>43026</v>
      </c>
      <c r="C24" s="25">
        <v>43009</v>
      </c>
      <c r="D24" s="25">
        <v>43100</v>
      </c>
      <c r="E24" s="1" t="s">
        <v>67</v>
      </c>
      <c r="F24" s="1" t="s">
        <v>87</v>
      </c>
      <c r="H24" s="1" t="s">
        <v>108</v>
      </c>
      <c r="L24" t="s">
        <v>107</v>
      </c>
      <c r="T24">
        <v>26</v>
      </c>
      <c r="U24" s="28">
        <f t="shared" si="0"/>
        <v>9.9414981072917059E-4</v>
      </c>
      <c r="AF24" s="31">
        <v>26153</v>
      </c>
      <c r="AG24" s="28"/>
      <c r="AI24" s="26">
        <v>6.17</v>
      </c>
      <c r="AL24" s="26">
        <f t="shared" si="2"/>
        <v>161.36401000000001</v>
      </c>
    </row>
    <row r="25" spans="1:38">
      <c r="A25" s="1" t="s">
        <v>86</v>
      </c>
      <c r="B25" s="25">
        <v>43027</v>
      </c>
      <c r="C25" s="25">
        <v>43009</v>
      </c>
      <c r="D25" s="25">
        <v>43100</v>
      </c>
      <c r="E25" s="1" t="s">
        <v>67</v>
      </c>
      <c r="F25" s="1" t="s">
        <v>87</v>
      </c>
      <c r="H25" s="1" t="s">
        <v>108</v>
      </c>
      <c r="L25" t="s">
        <v>107</v>
      </c>
      <c r="T25">
        <v>23</v>
      </c>
      <c r="U25" s="28">
        <f t="shared" si="0"/>
        <v>1.4426394028727342E-3</v>
      </c>
      <c r="AF25" s="31">
        <v>15943</v>
      </c>
      <c r="AG25" s="28"/>
      <c r="AI25" s="26">
        <v>6.17</v>
      </c>
      <c r="AL25" s="26">
        <f t="shared" si="2"/>
        <v>98.368309999999994</v>
      </c>
    </row>
    <row r="26" spans="1:38">
      <c r="A26" s="1" t="s">
        <v>86</v>
      </c>
      <c r="B26" s="25">
        <v>43028</v>
      </c>
      <c r="C26" s="25">
        <v>43009</v>
      </c>
      <c r="D26" s="25">
        <v>43100</v>
      </c>
      <c r="E26" s="1" t="s">
        <v>67</v>
      </c>
      <c r="F26" s="1" t="s">
        <v>87</v>
      </c>
      <c r="H26" s="1" t="s">
        <v>108</v>
      </c>
      <c r="L26" t="s">
        <v>107</v>
      </c>
      <c r="T26">
        <v>15</v>
      </c>
      <c r="U26" s="28">
        <f t="shared" si="0"/>
        <v>1.0024727661565194E-3</v>
      </c>
      <c r="AF26" s="31">
        <v>14963</v>
      </c>
      <c r="AG26" s="28"/>
      <c r="AI26" s="26">
        <v>6.17</v>
      </c>
      <c r="AL26" s="26">
        <f t="shared" si="2"/>
        <v>92.321709999999996</v>
      </c>
    </row>
    <row r="27" spans="1:38">
      <c r="A27" s="1" t="s">
        <v>86</v>
      </c>
      <c r="B27" s="25">
        <v>43029</v>
      </c>
      <c r="C27" s="25">
        <v>43009</v>
      </c>
      <c r="D27" s="25">
        <v>43100</v>
      </c>
      <c r="E27" s="1" t="s">
        <v>67</v>
      </c>
      <c r="F27" s="1" t="s">
        <v>87</v>
      </c>
      <c r="H27" s="1" t="s">
        <v>108</v>
      </c>
      <c r="L27" t="s">
        <v>107</v>
      </c>
      <c r="T27">
        <v>13</v>
      </c>
      <c r="U27" s="28">
        <f t="shared" si="0"/>
        <v>8.0610156879766851E-4</v>
      </c>
      <c r="AF27" s="31">
        <v>16127</v>
      </c>
      <c r="AG27" s="28"/>
      <c r="AI27" s="26">
        <v>6.17</v>
      </c>
      <c r="AL27" s="26">
        <f t="shared" si="2"/>
        <v>99.503590000000003</v>
      </c>
    </row>
    <row r="28" spans="1:38">
      <c r="A28" s="1" t="s">
        <v>86</v>
      </c>
      <c r="B28" s="25">
        <v>43030</v>
      </c>
      <c r="C28" s="25">
        <v>43009</v>
      </c>
      <c r="D28" s="25">
        <v>43100</v>
      </c>
      <c r="E28" s="1" t="s">
        <v>67</v>
      </c>
      <c r="F28" s="1" t="s">
        <v>87</v>
      </c>
      <c r="H28" s="1" t="s">
        <v>108</v>
      </c>
      <c r="L28" t="s">
        <v>107</v>
      </c>
      <c r="T28">
        <v>14</v>
      </c>
      <c r="U28" s="28">
        <f t="shared" si="0"/>
        <v>9.1437528574227678E-4</v>
      </c>
      <c r="AF28" s="31">
        <v>15311</v>
      </c>
      <c r="AG28" s="28"/>
      <c r="AI28" s="26">
        <v>6.17</v>
      </c>
      <c r="AL28" s="26">
        <f t="shared" si="2"/>
        <v>94.468869999999995</v>
      </c>
    </row>
    <row r="29" spans="1:38" s="44" customFormat="1">
      <c r="A29" s="44" t="s">
        <v>86</v>
      </c>
      <c r="B29" s="45">
        <v>43031</v>
      </c>
      <c r="C29" s="45">
        <v>43009</v>
      </c>
      <c r="D29" s="45">
        <v>43100</v>
      </c>
      <c r="E29" s="44" t="s">
        <v>67</v>
      </c>
      <c r="F29" s="44" t="s">
        <v>87</v>
      </c>
      <c r="H29" s="44" t="s">
        <v>108</v>
      </c>
      <c r="L29" s="44" t="s">
        <v>107</v>
      </c>
      <c r="Q29" s="46"/>
      <c r="T29" s="44">
        <v>10</v>
      </c>
      <c r="U29" s="47">
        <f t="shared" si="0"/>
        <v>7.5199278086930362E-4</v>
      </c>
      <c r="AB29" s="46"/>
      <c r="AF29" s="46">
        <v>13298</v>
      </c>
      <c r="AG29" s="47"/>
      <c r="AI29" s="48">
        <v>6.17</v>
      </c>
      <c r="AL29" s="48">
        <v>82.048659999999998</v>
      </c>
    </row>
    <row r="30" spans="1:38">
      <c r="A30" s="1" t="s">
        <v>86</v>
      </c>
      <c r="B30" s="25">
        <v>43032</v>
      </c>
      <c r="C30" s="25">
        <v>43009</v>
      </c>
      <c r="D30" s="25">
        <v>43100</v>
      </c>
      <c r="E30" s="1" t="s">
        <v>67</v>
      </c>
      <c r="F30" s="1" t="s">
        <v>87</v>
      </c>
      <c r="H30" s="1" t="s">
        <v>108</v>
      </c>
      <c r="L30" s="1" t="s">
        <v>107</v>
      </c>
      <c r="T30">
        <v>16</v>
      </c>
      <c r="U30" s="28">
        <f t="shared" si="0"/>
        <v>1.3066557778685177E-3</v>
      </c>
      <c r="AF30" s="31">
        <v>12245</v>
      </c>
      <c r="AG30" s="28"/>
      <c r="AI30" s="26">
        <v>6.17</v>
      </c>
      <c r="AL30" s="26">
        <v>75.551649999999995</v>
      </c>
    </row>
    <row r="31" spans="1:38">
      <c r="A31" s="1" t="s">
        <v>86</v>
      </c>
      <c r="B31" s="25">
        <v>43033</v>
      </c>
      <c r="C31" s="25">
        <v>43009</v>
      </c>
      <c r="D31" s="25">
        <v>43100</v>
      </c>
      <c r="E31" s="1" t="s">
        <v>67</v>
      </c>
      <c r="F31" s="1" t="s">
        <v>87</v>
      </c>
      <c r="H31" s="1" t="s">
        <v>108</v>
      </c>
      <c r="L31" s="1" t="s">
        <v>107</v>
      </c>
      <c r="T31">
        <v>21</v>
      </c>
      <c r="U31" s="28">
        <f t="shared" si="0"/>
        <v>1.6628394963971811E-3</v>
      </c>
      <c r="AF31" s="31">
        <v>12629</v>
      </c>
      <c r="AG31" s="28"/>
      <c r="AI31" s="26">
        <v>6.17</v>
      </c>
      <c r="AL31" s="26">
        <v>77.920929999999998</v>
      </c>
    </row>
    <row r="32" spans="1:38">
      <c r="A32" s="1" t="s">
        <v>86</v>
      </c>
      <c r="B32" s="25">
        <v>43034</v>
      </c>
      <c r="C32" s="25">
        <v>43009</v>
      </c>
      <c r="D32" s="25">
        <v>43100</v>
      </c>
      <c r="E32" s="1" t="s">
        <v>67</v>
      </c>
      <c r="F32" s="1" t="s">
        <v>87</v>
      </c>
      <c r="H32" s="1" t="s">
        <v>108</v>
      </c>
      <c r="L32" s="1" t="s">
        <v>107</v>
      </c>
      <c r="T32">
        <v>24</v>
      </c>
      <c r="U32" s="28">
        <f t="shared" si="0"/>
        <v>1.4784697837737942E-3</v>
      </c>
      <c r="AF32" s="31">
        <v>16233</v>
      </c>
      <c r="AG32" s="28"/>
      <c r="AI32" s="26">
        <v>6.17</v>
      </c>
      <c r="AL32" s="26">
        <v>100.15761000000001</v>
      </c>
    </row>
    <row r="33" spans="1:38">
      <c r="A33" s="1" t="s">
        <v>86</v>
      </c>
      <c r="B33" s="25">
        <v>43035</v>
      </c>
      <c r="C33" s="25">
        <v>43009</v>
      </c>
      <c r="D33" s="25">
        <v>43100</v>
      </c>
      <c r="E33" s="1" t="s">
        <v>67</v>
      </c>
      <c r="F33" s="1" t="s">
        <v>87</v>
      </c>
      <c r="H33" s="1" t="s">
        <v>108</v>
      </c>
      <c r="L33" s="1" t="s">
        <v>107</v>
      </c>
      <c r="T33">
        <v>13</v>
      </c>
      <c r="U33" s="28">
        <f t="shared" si="0"/>
        <v>8.6447665913020352E-4</v>
      </c>
      <c r="AF33" s="31">
        <v>15038</v>
      </c>
      <c r="AG33" s="28"/>
      <c r="AI33" s="26">
        <v>6.17</v>
      </c>
      <c r="AL33" s="26">
        <v>92.784459999999996</v>
      </c>
    </row>
    <row r="34" spans="1:38">
      <c r="A34" s="1" t="s">
        <v>86</v>
      </c>
      <c r="B34" s="25">
        <v>43036</v>
      </c>
      <c r="C34" s="25">
        <v>43009</v>
      </c>
      <c r="D34" s="25">
        <v>43100</v>
      </c>
      <c r="E34" s="1" t="s">
        <v>67</v>
      </c>
      <c r="F34" s="1" t="s">
        <v>87</v>
      </c>
      <c r="H34" s="1" t="s">
        <v>108</v>
      </c>
      <c r="L34" s="1" t="s">
        <v>107</v>
      </c>
      <c r="T34">
        <v>7</v>
      </c>
      <c r="U34" s="28">
        <f t="shared" si="0"/>
        <v>4.470843712077665E-4</v>
      </c>
      <c r="AF34" s="31">
        <v>15657</v>
      </c>
      <c r="AG34" s="28"/>
      <c r="AI34" s="26">
        <v>6.17</v>
      </c>
      <c r="AL34" s="26">
        <v>96.60369</v>
      </c>
    </row>
    <row r="35" spans="1:38">
      <c r="A35" s="1" t="s">
        <v>86</v>
      </c>
      <c r="B35" s="25">
        <v>43031</v>
      </c>
      <c r="C35" s="25">
        <v>43009</v>
      </c>
      <c r="D35" s="25">
        <v>43100</v>
      </c>
      <c r="E35" s="1" t="s">
        <v>67</v>
      </c>
      <c r="F35" s="1" t="s">
        <v>87</v>
      </c>
      <c r="H35" s="1" t="s">
        <v>88</v>
      </c>
      <c r="L35" t="s">
        <v>89</v>
      </c>
      <c r="Q35" s="31">
        <v>57398</v>
      </c>
      <c r="T35">
        <v>35</v>
      </c>
      <c r="U35" s="28">
        <f t="shared" si="0"/>
        <v>6.2114005820969689E-4</v>
      </c>
      <c r="AB35" s="31">
        <v>57398</v>
      </c>
      <c r="AF35" s="31">
        <v>56348</v>
      </c>
      <c r="AG35" s="28">
        <f t="shared" ref="AG35:AG40" si="3">AF35/Q35</f>
        <v>0.98170667967525005</v>
      </c>
      <c r="AI35" s="26">
        <v>27.05</v>
      </c>
      <c r="AL35" s="26">
        <v>1524.2134000000001</v>
      </c>
    </row>
    <row r="36" spans="1:38">
      <c r="A36" s="1" t="s">
        <v>86</v>
      </c>
      <c r="B36" s="25">
        <v>43032</v>
      </c>
      <c r="C36" s="25">
        <v>43009</v>
      </c>
      <c r="D36" s="25">
        <v>43100</v>
      </c>
      <c r="E36" s="1" t="s">
        <v>67</v>
      </c>
      <c r="F36" s="1" t="s">
        <v>87</v>
      </c>
      <c r="H36" s="1" t="s">
        <v>88</v>
      </c>
      <c r="L36" t="s">
        <v>89</v>
      </c>
      <c r="Q36" s="31">
        <v>60510</v>
      </c>
      <c r="T36">
        <v>55</v>
      </c>
      <c r="U36" s="28">
        <f t="shared" si="0"/>
        <v>9.2595710293275871E-4</v>
      </c>
      <c r="AB36" s="31">
        <v>60510</v>
      </c>
      <c r="AF36" s="31">
        <v>59398</v>
      </c>
      <c r="AG36" s="28">
        <f t="shared" si="3"/>
        <v>0.98162287225252021</v>
      </c>
      <c r="AI36" s="26">
        <v>27.05</v>
      </c>
      <c r="AL36" s="26">
        <v>1606.7159000000001</v>
      </c>
    </row>
    <row r="37" spans="1:38">
      <c r="A37" s="1" t="s">
        <v>86</v>
      </c>
      <c r="B37" s="25">
        <v>43033</v>
      </c>
      <c r="C37" s="25">
        <v>43009</v>
      </c>
      <c r="D37" s="25">
        <v>43100</v>
      </c>
      <c r="E37" s="1" t="s">
        <v>67</v>
      </c>
      <c r="F37" s="1" t="s">
        <v>87</v>
      </c>
      <c r="H37" s="1" t="s">
        <v>88</v>
      </c>
      <c r="L37" t="s">
        <v>89</v>
      </c>
      <c r="Q37" s="31">
        <v>58628</v>
      </c>
      <c r="T37">
        <v>30</v>
      </c>
      <c r="U37" s="28">
        <f t="shared" si="0"/>
        <v>5.2118621983634757E-4</v>
      </c>
      <c r="AB37" s="31">
        <v>58628</v>
      </c>
      <c r="AF37" s="31">
        <v>57561</v>
      </c>
      <c r="AG37" s="28">
        <f t="shared" si="3"/>
        <v>0.98180050487821524</v>
      </c>
      <c r="AI37" s="26">
        <v>27.05</v>
      </c>
      <c r="AL37" s="26">
        <v>1557.02505</v>
      </c>
    </row>
    <row r="38" spans="1:38">
      <c r="A38" s="1" t="s">
        <v>86</v>
      </c>
      <c r="B38" s="25">
        <v>43034</v>
      </c>
      <c r="C38" s="25">
        <v>43009</v>
      </c>
      <c r="D38" s="25">
        <v>43100</v>
      </c>
      <c r="E38" s="1" t="s">
        <v>67</v>
      </c>
      <c r="F38" s="1" t="s">
        <v>87</v>
      </c>
      <c r="H38" s="1" t="s">
        <v>88</v>
      </c>
      <c r="L38" t="s">
        <v>89</v>
      </c>
      <c r="Q38" s="31">
        <v>58165</v>
      </c>
      <c r="T38">
        <v>55</v>
      </c>
      <c r="U38" s="28">
        <f t="shared" si="0"/>
        <v>9.6830985915492959E-4</v>
      </c>
      <c r="AB38" s="31">
        <v>58165</v>
      </c>
      <c r="AF38" s="31">
        <v>56800</v>
      </c>
      <c r="AG38" s="28">
        <f t="shared" si="3"/>
        <v>0.97653227886185856</v>
      </c>
      <c r="AI38" s="26">
        <v>27.05</v>
      </c>
      <c r="AL38" s="26">
        <v>1536.44</v>
      </c>
    </row>
    <row r="39" spans="1:38">
      <c r="A39" s="1" t="s">
        <v>86</v>
      </c>
      <c r="B39" s="25">
        <v>43035</v>
      </c>
      <c r="C39" s="25">
        <v>43009</v>
      </c>
      <c r="D39" s="25">
        <v>43100</v>
      </c>
      <c r="E39" s="1" t="s">
        <v>67</v>
      </c>
      <c r="F39" s="1" t="s">
        <v>87</v>
      </c>
      <c r="H39" s="1" t="s">
        <v>88</v>
      </c>
      <c r="L39" t="s">
        <v>89</v>
      </c>
      <c r="Q39" s="31">
        <v>60053</v>
      </c>
      <c r="T39">
        <v>56</v>
      </c>
      <c r="U39" s="28">
        <f t="shared" si="0"/>
        <v>9.532401654552573E-4</v>
      </c>
      <c r="AB39" s="31">
        <v>60053</v>
      </c>
      <c r="AF39" s="31">
        <v>58747</v>
      </c>
      <c r="AG39" s="28">
        <f t="shared" si="3"/>
        <v>0.9782525435864986</v>
      </c>
      <c r="AI39" s="26">
        <v>27.05</v>
      </c>
      <c r="AL39" s="26">
        <v>1589.10635</v>
      </c>
    </row>
    <row r="40" spans="1:38">
      <c r="A40" s="1" t="s">
        <v>86</v>
      </c>
      <c r="B40" s="25">
        <v>43036</v>
      </c>
      <c r="C40" s="25">
        <v>43009</v>
      </c>
      <c r="D40" s="25">
        <v>43100</v>
      </c>
      <c r="E40" s="1" t="s">
        <v>67</v>
      </c>
      <c r="F40" s="1" t="s">
        <v>87</v>
      </c>
      <c r="H40" s="1" t="s">
        <v>88</v>
      </c>
      <c r="L40" t="s">
        <v>89</v>
      </c>
      <c r="Q40" s="31">
        <v>65484</v>
      </c>
      <c r="T40">
        <v>68</v>
      </c>
      <c r="U40" s="28">
        <f t="shared" si="0"/>
        <v>1.0587942202291978E-3</v>
      </c>
      <c r="AB40" s="31">
        <v>65484</v>
      </c>
      <c r="AF40" s="31">
        <v>64224</v>
      </c>
      <c r="AG40" s="28">
        <f t="shared" si="3"/>
        <v>0.98075865860362832</v>
      </c>
      <c r="AI40" s="26">
        <v>27.05</v>
      </c>
      <c r="AL40" s="26">
        <v>1737.2592</v>
      </c>
    </row>
    <row r="41" spans="1:38" s="37" customFormat="1">
      <c r="A41" s="37" t="s">
        <v>86</v>
      </c>
      <c r="B41" s="38">
        <v>43031</v>
      </c>
      <c r="C41" s="38">
        <v>43009</v>
      </c>
      <c r="D41" s="38">
        <v>43100</v>
      </c>
      <c r="E41" s="37" t="s">
        <v>67</v>
      </c>
      <c r="F41" s="37" t="s">
        <v>87</v>
      </c>
      <c r="H41" s="37" t="s">
        <v>108</v>
      </c>
      <c r="L41" s="37" t="s">
        <v>107</v>
      </c>
      <c r="Q41" s="39"/>
      <c r="T41" s="37">
        <v>10</v>
      </c>
      <c r="U41" s="40">
        <f t="shared" si="0"/>
        <v>7.5199278086930362E-4</v>
      </c>
      <c r="AB41" s="39"/>
      <c r="AF41" s="39">
        <v>13298</v>
      </c>
      <c r="AI41" s="41">
        <v>6.17</v>
      </c>
      <c r="AL41" s="41">
        <v>82.048659999999998</v>
      </c>
    </row>
    <row r="42" spans="1:38">
      <c r="A42" s="1" t="s">
        <v>86</v>
      </c>
      <c r="B42" s="25">
        <v>43032</v>
      </c>
      <c r="C42" s="25">
        <v>43009</v>
      </c>
      <c r="D42" s="25">
        <v>43100</v>
      </c>
      <c r="E42" s="1" t="s">
        <v>67</v>
      </c>
      <c r="F42" s="1" t="s">
        <v>87</v>
      </c>
      <c r="H42" s="1" t="s">
        <v>108</v>
      </c>
      <c r="L42" t="s">
        <v>107</v>
      </c>
      <c r="T42">
        <v>16</v>
      </c>
      <c r="U42" s="28">
        <f t="shared" si="0"/>
        <v>1.3066557778685177E-3</v>
      </c>
      <c r="AF42" s="31">
        <v>12245</v>
      </c>
      <c r="AG42" s="28"/>
      <c r="AI42" s="26">
        <v>6.17</v>
      </c>
      <c r="AL42" s="26">
        <v>75.551649999999995</v>
      </c>
    </row>
    <row r="43" spans="1:38">
      <c r="A43" s="1" t="s">
        <v>86</v>
      </c>
      <c r="B43" s="25">
        <v>43033</v>
      </c>
      <c r="C43" s="25">
        <v>43009</v>
      </c>
      <c r="D43" s="25">
        <v>43100</v>
      </c>
      <c r="E43" s="1" t="s">
        <v>67</v>
      </c>
      <c r="F43" s="1" t="s">
        <v>87</v>
      </c>
      <c r="H43" s="1" t="s">
        <v>108</v>
      </c>
      <c r="L43" t="s">
        <v>107</v>
      </c>
      <c r="T43">
        <v>21</v>
      </c>
      <c r="U43" s="28">
        <f>T43/AF43</f>
        <v>1.6628394963971811E-3</v>
      </c>
      <c r="AF43" s="31">
        <v>12629</v>
      </c>
      <c r="AG43" s="28"/>
      <c r="AI43" s="26">
        <v>6.17</v>
      </c>
      <c r="AL43" s="26">
        <v>77.920929999999998</v>
      </c>
    </row>
    <row r="44" spans="1:38">
      <c r="A44" s="1" t="s">
        <v>86</v>
      </c>
      <c r="B44" s="25">
        <v>43034</v>
      </c>
      <c r="C44" s="25">
        <v>43009</v>
      </c>
      <c r="D44" s="25">
        <v>43100</v>
      </c>
      <c r="E44" s="1" t="s">
        <v>67</v>
      </c>
      <c r="F44" s="1" t="s">
        <v>87</v>
      </c>
      <c r="H44" s="1" t="s">
        <v>108</v>
      </c>
      <c r="L44" t="s">
        <v>107</v>
      </c>
      <c r="T44">
        <v>24</v>
      </c>
      <c r="U44" s="28">
        <f t="shared" si="0"/>
        <v>1.4784697837737942E-3</v>
      </c>
      <c r="AF44" s="31">
        <v>16233</v>
      </c>
      <c r="AG44" s="28"/>
      <c r="AI44" s="26">
        <v>6.17</v>
      </c>
      <c r="AL44" s="26">
        <v>100.15761000000001</v>
      </c>
    </row>
    <row r="45" spans="1:38">
      <c r="A45" s="1" t="s">
        <v>86</v>
      </c>
      <c r="B45" s="25">
        <v>43035</v>
      </c>
      <c r="C45" s="25">
        <v>43009</v>
      </c>
      <c r="D45" s="25">
        <v>43100</v>
      </c>
      <c r="E45" s="1" t="s">
        <v>67</v>
      </c>
      <c r="F45" s="1" t="s">
        <v>87</v>
      </c>
      <c r="H45" s="1" t="s">
        <v>108</v>
      </c>
      <c r="L45" t="s">
        <v>107</v>
      </c>
      <c r="T45">
        <v>13</v>
      </c>
      <c r="U45" s="28">
        <f t="shared" si="0"/>
        <v>8.6447665913020352E-4</v>
      </c>
      <c r="AF45" s="31">
        <v>15038</v>
      </c>
      <c r="AG45" s="28"/>
      <c r="AI45" s="26">
        <v>6.17</v>
      </c>
      <c r="AL45" s="26">
        <v>92.784459999999996</v>
      </c>
    </row>
    <row r="46" spans="1:38">
      <c r="A46" s="1" t="s">
        <v>86</v>
      </c>
      <c r="B46" s="25">
        <v>43036</v>
      </c>
      <c r="C46" s="25">
        <v>43009</v>
      </c>
      <c r="D46" s="25">
        <v>43100</v>
      </c>
      <c r="E46" s="1" t="s">
        <v>67</v>
      </c>
      <c r="F46" s="1" t="s">
        <v>87</v>
      </c>
      <c r="H46" s="1" t="s">
        <v>108</v>
      </c>
      <c r="L46" t="s">
        <v>107</v>
      </c>
      <c r="T46">
        <v>7</v>
      </c>
      <c r="U46" s="28">
        <f t="shared" si="0"/>
        <v>4.470843712077665E-4</v>
      </c>
      <c r="AF46" s="31">
        <v>15657</v>
      </c>
      <c r="AG46" s="28"/>
      <c r="AI46" s="26">
        <v>6.17</v>
      </c>
      <c r="AL46" s="26">
        <v>96.60369</v>
      </c>
    </row>
    <row r="47" spans="1:38">
      <c r="A47" s="1" t="s">
        <v>86</v>
      </c>
      <c r="B47" s="25">
        <v>43031</v>
      </c>
      <c r="C47" s="25">
        <v>43009</v>
      </c>
      <c r="D47" s="25">
        <v>43100</v>
      </c>
      <c r="E47" s="1" t="s">
        <v>67</v>
      </c>
      <c r="F47" s="1" t="s">
        <v>87</v>
      </c>
      <c r="H47" s="1" t="s">
        <v>88</v>
      </c>
      <c r="L47" t="s">
        <v>89</v>
      </c>
      <c r="Q47" s="31">
        <v>57398</v>
      </c>
      <c r="T47">
        <v>35</v>
      </c>
      <c r="U47" s="28">
        <f t="shared" si="0"/>
        <v>6.2114005820969689E-4</v>
      </c>
      <c r="AB47" s="31">
        <v>57398</v>
      </c>
      <c r="AF47" s="31">
        <v>56348</v>
      </c>
      <c r="AG47" s="28">
        <f t="shared" ref="AG47:AG55" si="4">AF47/Q47</f>
        <v>0.98170667967525005</v>
      </c>
      <c r="AI47" s="26">
        <v>27.05</v>
      </c>
      <c r="AL47" s="26">
        <v>1524.2134000000001</v>
      </c>
    </row>
    <row r="48" spans="1:38">
      <c r="A48" s="1" t="s">
        <v>86</v>
      </c>
      <c r="B48" s="25">
        <v>43032</v>
      </c>
      <c r="C48" s="25">
        <v>43009</v>
      </c>
      <c r="D48" s="25">
        <v>43100</v>
      </c>
      <c r="E48" s="1" t="s">
        <v>67</v>
      </c>
      <c r="F48" s="1" t="s">
        <v>87</v>
      </c>
      <c r="H48" s="1" t="s">
        <v>88</v>
      </c>
      <c r="L48" t="s">
        <v>89</v>
      </c>
      <c r="Q48" s="31">
        <v>60510</v>
      </c>
      <c r="T48">
        <v>55</v>
      </c>
      <c r="U48" s="28">
        <f t="shared" si="0"/>
        <v>9.2595710293275871E-4</v>
      </c>
      <c r="AB48" s="31">
        <v>60510</v>
      </c>
      <c r="AF48" s="31">
        <v>59398</v>
      </c>
      <c r="AG48" s="28">
        <f t="shared" si="4"/>
        <v>0.98162287225252021</v>
      </c>
      <c r="AI48" s="26">
        <v>27.05</v>
      </c>
      <c r="AL48" s="26">
        <v>1606.7159000000001</v>
      </c>
    </row>
    <row r="49" spans="1:38">
      <c r="A49" s="1" t="s">
        <v>86</v>
      </c>
      <c r="B49" s="25">
        <v>43033</v>
      </c>
      <c r="C49" s="25">
        <v>43009</v>
      </c>
      <c r="D49" s="25">
        <v>43100</v>
      </c>
      <c r="E49" s="1" t="s">
        <v>67</v>
      </c>
      <c r="F49" s="1" t="s">
        <v>87</v>
      </c>
      <c r="H49" s="1" t="s">
        <v>88</v>
      </c>
      <c r="L49" t="s">
        <v>89</v>
      </c>
      <c r="Q49" s="31">
        <v>58628</v>
      </c>
      <c r="T49">
        <v>30</v>
      </c>
      <c r="U49" s="28">
        <f t="shared" si="0"/>
        <v>5.2118621983634757E-4</v>
      </c>
      <c r="AB49" s="31">
        <v>58628</v>
      </c>
      <c r="AF49" s="31">
        <v>57561</v>
      </c>
      <c r="AG49" s="28">
        <f t="shared" si="4"/>
        <v>0.98180050487821524</v>
      </c>
      <c r="AI49" s="26">
        <v>27.05</v>
      </c>
      <c r="AL49" s="26">
        <v>1557.02505</v>
      </c>
    </row>
    <row r="50" spans="1:38">
      <c r="A50" s="1" t="s">
        <v>86</v>
      </c>
      <c r="B50" s="25">
        <v>43034</v>
      </c>
      <c r="C50" s="25">
        <v>43009</v>
      </c>
      <c r="D50" s="25">
        <v>43100</v>
      </c>
      <c r="E50" s="1" t="s">
        <v>67</v>
      </c>
      <c r="F50" s="1" t="s">
        <v>87</v>
      </c>
      <c r="H50" s="1" t="s">
        <v>88</v>
      </c>
      <c r="L50" t="s">
        <v>89</v>
      </c>
      <c r="Q50" s="31">
        <v>58165</v>
      </c>
      <c r="T50">
        <v>55</v>
      </c>
      <c r="U50" s="28">
        <f t="shared" si="0"/>
        <v>9.6830985915492959E-4</v>
      </c>
      <c r="AB50" s="31">
        <v>58165</v>
      </c>
      <c r="AF50" s="31">
        <v>56800</v>
      </c>
      <c r="AG50" s="28">
        <f t="shared" si="4"/>
        <v>0.97653227886185856</v>
      </c>
      <c r="AI50" s="26">
        <v>27.05</v>
      </c>
      <c r="AL50" s="26">
        <v>1536.44</v>
      </c>
    </row>
    <row r="51" spans="1:38">
      <c r="A51" s="1" t="s">
        <v>86</v>
      </c>
      <c r="B51" s="25">
        <v>43035</v>
      </c>
      <c r="C51" s="25">
        <v>43009</v>
      </c>
      <c r="D51" s="25">
        <v>43100</v>
      </c>
      <c r="E51" s="1" t="s">
        <v>67</v>
      </c>
      <c r="F51" s="1" t="s">
        <v>87</v>
      </c>
      <c r="H51" s="1" t="s">
        <v>88</v>
      </c>
      <c r="L51" t="s">
        <v>89</v>
      </c>
      <c r="Q51" s="31">
        <v>60053</v>
      </c>
      <c r="T51">
        <v>56</v>
      </c>
      <c r="U51" s="28">
        <f t="shared" si="0"/>
        <v>9.532401654552573E-4</v>
      </c>
      <c r="AB51" s="31">
        <v>60053</v>
      </c>
      <c r="AF51" s="31">
        <v>58747</v>
      </c>
      <c r="AG51" s="28">
        <f t="shared" si="4"/>
        <v>0.9782525435864986</v>
      </c>
      <c r="AI51" s="26">
        <v>27.05</v>
      </c>
      <c r="AL51" s="26">
        <v>1589.10635</v>
      </c>
    </row>
    <row r="52" spans="1:38">
      <c r="A52" s="1" t="s">
        <v>86</v>
      </c>
      <c r="B52" s="25">
        <v>43036</v>
      </c>
      <c r="C52" s="25">
        <v>43009</v>
      </c>
      <c r="D52" s="25">
        <v>43100</v>
      </c>
      <c r="E52" s="1" t="s">
        <v>67</v>
      </c>
      <c r="F52" s="1" t="s">
        <v>87</v>
      </c>
      <c r="H52" s="1" t="s">
        <v>88</v>
      </c>
      <c r="L52" t="s">
        <v>89</v>
      </c>
      <c r="Q52" s="31">
        <v>65484</v>
      </c>
      <c r="T52">
        <v>68</v>
      </c>
      <c r="U52" s="28">
        <f t="shared" si="0"/>
        <v>1.0587942202291978E-3</v>
      </c>
      <c r="AB52" s="31">
        <v>65484</v>
      </c>
      <c r="AF52" s="31">
        <v>64224</v>
      </c>
      <c r="AG52" s="28">
        <f t="shared" si="4"/>
        <v>0.98075865860362832</v>
      </c>
      <c r="AI52" s="26">
        <v>27.05</v>
      </c>
      <c r="AL52" s="26">
        <v>1737.2592</v>
      </c>
    </row>
    <row r="53" spans="1:38">
      <c r="A53" s="1" t="s">
        <v>86</v>
      </c>
      <c r="B53" s="25">
        <v>43037</v>
      </c>
      <c r="C53" s="25">
        <v>43009</v>
      </c>
      <c r="D53" s="25">
        <v>43100</v>
      </c>
      <c r="E53" s="1" t="s">
        <v>67</v>
      </c>
      <c r="F53" s="1" t="s">
        <v>87</v>
      </c>
      <c r="H53" s="1" t="s">
        <v>88</v>
      </c>
      <c r="L53" t="s">
        <v>89</v>
      </c>
      <c r="Q53" s="31">
        <v>63749</v>
      </c>
      <c r="T53">
        <v>77</v>
      </c>
      <c r="U53" s="28">
        <f t="shared" si="0"/>
        <v>1.2348648865367652E-3</v>
      </c>
      <c r="AB53" s="31">
        <v>63749</v>
      </c>
      <c r="AF53" s="31">
        <v>62355</v>
      </c>
      <c r="AG53" s="28">
        <f t="shared" si="4"/>
        <v>0.97813299032141676</v>
      </c>
      <c r="AI53" s="26">
        <v>27.05</v>
      </c>
      <c r="AL53" s="26">
        <f>AF53*AI53/1000</f>
        <v>1686.7027499999999</v>
      </c>
    </row>
    <row r="54" spans="1:38">
      <c r="A54" s="1" t="s">
        <v>86</v>
      </c>
      <c r="B54" s="25">
        <v>43038</v>
      </c>
      <c r="C54" s="25">
        <v>43009</v>
      </c>
      <c r="D54" s="25">
        <v>43100</v>
      </c>
      <c r="E54" s="1" t="s">
        <v>67</v>
      </c>
      <c r="F54" s="1" t="s">
        <v>87</v>
      </c>
      <c r="H54" s="1" t="s">
        <v>88</v>
      </c>
      <c r="L54" t="s">
        <v>89</v>
      </c>
      <c r="Q54" s="31">
        <v>31748</v>
      </c>
      <c r="T54">
        <v>25</v>
      </c>
      <c r="U54" s="28">
        <f t="shared" si="0"/>
        <v>8.0233640360730444E-4</v>
      </c>
      <c r="AB54" s="31">
        <v>31748</v>
      </c>
      <c r="AF54" s="31">
        <v>31159</v>
      </c>
      <c r="AG54" s="28">
        <f t="shared" si="4"/>
        <v>0.98144765024568481</v>
      </c>
      <c r="AI54" s="26">
        <v>27.05</v>
      </c>
      <c r="AL54" s="26">
        <f t="shared" ref="AL54:AL117" si="5">AF54*AI54/1000</f>
        <v>842.85095000000013</v>
      </c>
    </row>
    <row r="55" spans="1:38">
      <c r="A55" s="1" t="s">
        <v>86</v>
      </c>
      <c r="B55" s="25">
        <v>43039</v>
      </c>
      <c r="C55" s="25">
        <v>43009</v>
      </c>
      <c r="D55" s="25">
        <v>43100</v>
      </c>
      <c r="E55" s="1" t="s">
        <v>67</v>
      </c>
      <c r="F55" s="1" t="s">
        <v>87</v>
      </c>
      <c r="H55" s="1" t="s">
        <v>88</v>
      </c>
      <c r="L55" t="s">
        <v>89</v>
      </c>
      <c r="Q55" s="31">
        <v>45528</v>
      </c>
      <c r="T55">
        <v>24</v>
      </c>
      <c r="U55" s="28">
        <f t="shared" si="0"/>
        <v>5.3606128967411944E-4</v>
      </c>
      <c r="AB55" s="31">
        <v>45528</v>
      </c>
      <c r="AF55" s="31">
        <v>44771</v>
      </c>
      <c r="AG55" s="28">
        <f t="shared" si="4"/>
        <v>0.98337286944298019</v>
      </c>
      <c r="AI55" s="26">
        <v>27.05</v>
      </c>
      <c r="AL55" s="26">
        <f t="shared" si="5"/>
        <v>1211.05555</v>
      </c>
    </row>
    <row r="56" spans="1:38">
      <c r="A56" s="1" t="s">
        <v>86</v>
      </c>
      <c r="B56" s="25">
        <v>43037</v>
      </c>
      <c r="C56" s="25">
        <v>43009</v>
      </c>
      <c r="D56" s="25">
        <v>43100</v>
      </c>
      <c r="E56" s="1" t="s">
        <v>67</v>
      </c>
      <c r="F56" s="1" t="s">
        <v>87</v>
      </c>
      <c r="H56" s="1" t="s">
        <v>108</v>
      </c>
      <c r="L56" t="s">
        <v>107</v>
      </c>
      <c r="T56">
        <v>17</v>
      </c>
      <c r="U56" s="28">
        <f t="shared" si="0"/>
        <v>1.0370279997559933E-3</v>
      </c>
      <c r="AF56" s="31">
        <v>16393</v>
      </c>
      <c r="AG56" s="28"/>
      <c r="AI56" s="26">
        <v>6.17</v>
      </c>
      <c r="AL56" s="26">
        <f t="shared" si="5"/>
        <v>101.14480999999999</v>
      </c>
    </row>
    <row r="57" spans="1:38">
      <c r="A57" s="1" t="s">
        <v>86</v>
      </c>
      <c r="B57" s="25">
        <v>43038</v>
      </c>
      <c r="C57" s="25">
        <v>43009</v>
      </c>
      <c r="D57" s="25">
        <v>43100</v>
      </c>
      <c r="E57" s="1" t="s">
        <v>67</v>
      </c>
      <c r="F57" s="1" t="s">
        <v>87</v>
      </c>
      <c r="H57" s="1" t="s">
        <v>108</v>
      </c>
      <c r="L57" t="s">
        <v>107</v>
      </c>
      <c r="T57">
        <v>17</v>
      </c>
      <c r="U57" s="28">
        <f t="shared" si="0"/>
        <v>1.1219640971488912E-3</v>
      </c>
      <c r="AF57" s="31">
        <v>15152</v>
      </c>
      <c r="AG57" s="28"/>
      <c r="AI57" s="26">
        <v>6.17</v>
      </c>
      <c r="AL57" s="26">
        <f t="shared" si="5"/>
        <v>93.487839999999991</v>
      </c>
    </row>
    <row r="58" spans="1:38">
      <c r="A58" s="1" t="s">
        <v>86</v>
      </c>
      <c r="B58" s="25">
        <v>43039</v>
      </c>
      <c r="C58" s="25">
        <v>43009</v>
      </c>
      <c r="D58" s="25">
        <v>43100</v>
      </c>
      <c r="E58" s="1" t="s">
        <v>67</v>
      </c>
      <c r="F58" s="1" t="s">
        <v>87</v>
      </c>
      <c r="H58" s="1" t="s">
        <v>108</v>
      </c>
      <c r="L58" t="s">
        <v>107</v>
      </c>
      <c r="T58">
        <v>10</v>
      </c>
      <c r="U58" s="28">
        <f t="shared" si="0"/>
        <v>7.2108451110470151E-4</v>
      </c>
      <c r="AF58" s="31">
        <v>13868</v>
      </c>
      <c r="AG58" s="28"/>
      <c r="AI58" s="26">
        <v>6.17</v>
      </c>
      <c r="AL58" s="26">
        <f t="shared" si="5"/>
        <v>85.565559999999991</v>
      </c>
    </row>
    <row r="59" spans="1:38" s="37" customFormat="1">
      <c r="A59" s="37" t="s">
        <v>86</v>
      </c>
      <c r="B59" s="38">
        <v>43040</v>
      </c>
      <c r="C59" s="38">
        <v>43009</v>
      </c>
      <c r="D59" s="38">
        <v>43100</v>
      </c>
      <c r="E59" s="37" t="s">
        <v>67</v>
      </c>
      <c r="F59" s="37" t="s">
        <v>87</v>
      </c>
      <c r="H59" s="37" t="s">
        <v>88</v>
      </c>
      <c r="L59" s="37" t="s">
        <v>89</v>
      </c>
      <c r="Q59" s="39">
        <v>74380</v>
      </c>
      <c r="T59" s="37">
        <v>49</v>
      </c>
      <c r="U59" s="40">
        <f t="shared" si="0"/>
        <v>6.7139842700939954E-4</v>
      </c>
      <c r="AB59" s="39">
        <v>74380</v>
      </c>
      <c r="AF59" s="39">
        <v>72982</v>
      </c>
      <c r="AG59" s="40">
        <f t="shared" ref="AG59:AG63" si="6">AF59/Q59</f>
        <v>0.98120462489916649</v>
      </c>
      <c r="AI59" s="41">
        <v>27.05</v>
      </c>
      <c r="AL59" s="41">
        <f t="shared" si="5"/>
        <v>1974.1631</v>
      </c>
    </row>
    <row r="60" spans="1:38">
      <c r="A60" s="1" t="s">
        <v>86</v>
      </c>
      <c r="B60" s="25">
        <v>43041</v>
      </c>
      <c r="C60" s="25">
        <v>43009</v>
      </c>
      <c r="D60" s="25">
        <v>43100</v>
      </c>
      <c r="E60" s="1" t="s">
        <v>67</v>
      </c>
      <c r="F60" s="1" t="s">
        <v>87</v>
      </c>
      <c r="H60" s="1" t="s">
        <v>88</v>
      </c>
      <c r="L60" t="s">
        <v>89</v>
      </c>
      <c r="Q60" s="31">
        <v>53239</v>
      </c>
      <c r="T60">
        <v>17</v>
      </c>
      <c r="U60" s="28">
        <f t="shared" si="0"/>
        <v>3.2476215947732396E-4</v>
      </c>
      <c r="AB60" s="31">
        <v>53239</v>
      </c>
      <c r="AF60" s="31">
        <v>52346</v>
      </c>
      <c r="AG60" s="28">
        <f t="shared" si="6"/>
        <v>0.98322658201694246</v>
      </c>
      <c r="AI60" s="26">
        <v>27.05</v>
      </c>
      <c r="AL60" s="26">
        <f t="shared" si="5"/>
        <v>1415.9593</v>
      </c>
    </row>
    <row r="61" spans="1:38">
      <c r="A61" s="1" t="s">
        <v>86</v>
      </c>
      <c r="B61" s="25">
        <v>43042</v>
      </c>
      <c r="C61" s="25">
        <v>43009</v>
      </c>
      <c r="D61" s="25">
        <v>43100</v>
      </c>
      <c r="E61" s="1" t="s">
        <v>67</v>
      </c>
      <c r="F61" s="1" t="s">
        <v>87</v>
      </c>
      <c r="H61" s="1" t="s">
        <v>88</v>
      </c>
      <c r="L61" t="s">
        <v>89</v>
      </c>
      <c r="Q61" s="31">
        <v>73440</v>
      </c>
      <c r="T61">
        <v>75</v>
      </c>
      <c r="U61" s="28">
        <f t="shared" si="0"/>
        <v>1.0427093760427093E-3</v>
      </c>
      <c r="AB61" s="31">
        <v>73440</v>
      </c>
      <c r="AF61" s="31">
        <v>71928</v>
      </c>
      <c r="AG61" s="28">
        <f t="shared" si="6"/>
        <v>0.97941176470588232</v>
      </c>
      <c r="AI61" s="26">
        <v>27.05</v>
      </c>
      <c r="AL61" s="26">
        <f t="shared" si="5"/>
        <v>1945.6524000000002</v>
      </c>
    </row>
    <row r="62" spans="1:38">
      <c r="A62" s="1" t="s">
        <v>86</v>
      </c>
      <c r="B62" s="25">
        <v>43043</v>
      </c>
      <c r="C62" s="25">
        <v>43009</v>
      </c>
      <c r="D62" s="25">
        <v>43100</v>
      </c>
      <c r="E62" s="1" t="s">
        <v>67</v>
      </c>
      <c r="F62" s="1" t="s">
        <v>87</v>
      </c>
      <c r="H62" s="1" t="s">
        <v>88</v>
      </c>
      <c r="L62" t="s">
        <v>89</v>
      </c>
      <c r="Q62" s="31">
        <v>60867</v>
      </c>
      <c r="T62">
        <v>80</v>
      </c>
      <c r="U62" s="28">
        <f t="shared" si="0"/>
        <v>1.3462800599094626E-3</v>
      </c>
      <c r="AB62" s="31">
        <v>60867</v>
      </c>
      <c r="AF62" s="31">
        <v>59423</v>
      </c>
      <c r="AG62" s="28">
        <f t="shared" si="6"/>
        <v>0.97627614306602917</v>
      </c>
      <c r="AI62" s="26">
        <v>27.05</v>
      </c>
      <c r="AL62" s="26">
        <f t="shared" si="5"/>
        <v>1607.3921500000001</v>
      </c>
    </row>
    <row r="63" spans="1:38">
      <c r="A63" s="1" t="s">
        <v>86</v>
      </c>
      <c r="B63" s="25">
        <v>43044</v>
      </c>
      <c r="C63" s="25">
        <v>43009</v>
      </c>
      <c r="D63" s="25">
        <v>43100</v>
      </c>
      <c r="E63" s="1" t="s">
        <v>67</v>
      </c>
      <c r="F63" s="1" t="s">
        <v>87</v>
      </c>
      <c r="H63" s="1" t="s">
        <v>88</v>
      </c>
      <c r="L63" t="s">
        <v>89</v>
      </c>
      <c r="Q63" s="31">
        <v>69489</v>
      </c>
      <c r="T63">
        <v>72</v>
      </c>
      <c r="U63" s="28">
        <f t="shared" si="0"/>
        <v>1.0566635847312112E-3</v>
      </c>
      <c r="AB63" s="31">
        <v>69489</v>
      </c>
      <c r="AF63" s="31">
        <v>68139</v>
      </c>
      <c r="AG63" s="28">
        <f t="shared" si="6"/>
        <v>0.98057246470664416</v>
      </c>
      <c r="AI63" s="26">
        <v>27.05</v>
      </c>
      <c r="AL63" s="26">
        <f t="shared" si="5"/>
        <v>1843.15995</v>
      </c>
    </row>
    <row r="64" spans="1:38">
      <c r="A64" s="1" t="s">
        <v>86</v>
      </c>
      <c r="B64" s="25">
        <v>43040</v>
      </c>
      <c r="C64" s="25">
        <v>43009</v>
      </c>
      <c r="D64" s="25">
        <v>43100</v>
      </c>
      <c r="E64" s="1" t="s">
        <v>67</v>
      </c>
      <c r="F64" s="1" t="s">
        <v>87</v>
      </c>
      <c r="H64" s="1" t="s">
        <v>108</v>
      </c>
      <c r="L64" t="s">
        <v>107</v>
      </c>
      <c r="T64">
        <v>7</v>
      </c>
      <c r="U64" s="28">
        <f t="shared" si="0"/>
        <v>8.4581923634606093E-4</v>
      </c>
      <c r="AF64" s="31">
        <v>8276</v>
      </c>
      <c r="AG64" s="28"/>
      <c r="AI64" s="26">
        <v>6.17</v>
      </c>
      <c r="AL64" s="26">
        <f t="shared" si="5"/>
        <v>51.062919999999998</v>
      </c>
    </row>
    <row r="65" spans="1:38">
      <c r="A65" s="1" t="s">
        <v>86</v>
      </c>
      <c r="B65" s="25">
        <v>43041</v>
      </c>
      <c r="C65" s="25">
        <v>43009</v>
      </c>
      <c r="D65" s="25">
        <v>43100</v>
      </c>
      <c r="E65" s="1" t="s">
        <v>67</v>
      </c>
      <c r="F65" s="1" t="s">
        <v>87</v>
      </c>
      <c r="H65" s="1" t="s">
        <v>108</v>
      </c>
      <c r="L65" t="s">
        <v>107</v>
      </c>
      <c r="T65">
        <v>17</v>
      </c>
      <c r="U65" s="28">
        <f t="shared" si="0"/>
        <v>1.213938874607255E-3</v>
      </c>
      <c r="AF65" s="31">
        <v>14004</v>
      </c>
      <c r="AG65" s="28"/>
      <c r="AI65" s="26">
        <v>6.17</v>
      </c>
      <c r="AL65" s="26">
        <f t="shared" si="5"/>
        <v>86.404679999999999</v>
      </c>
    </row>
    <row r="66" spans="1:38">
      <c r="A66" s="1" t="s">
        <v>86</v>
      </c>
      <c r="B66" s="25">
        <v>43042</v>
      </c>
      <c r="C66" s="25">
        <v>43009</v>
      </c>
      <c r="D66" s="25">
        <v>43100</v>
      </c>
      <c r="E66" s="1" t="s">
        <v>67</v>
      </c>
      <c r="F66" s="1" t="s">
        <v>87</v>
      </c>
      <c r="H66" s="1" t="s">
        <v>108</v>
      </c>
      <c r="L66" t="s">
        <v>107</v>
      </c>
      <c r="T66">
        <v>20</v>
      </c>
      <c r="U66" s="28">
        <f t="shared" si="0"/>
        <v>1.069747539580659E-3</v>
      </c>
      <c r="AF66" s="31">
        <v>18696</v>
      </c>
      <c r="AG66" s="28"/>
      <c r="AI66" s="26">
        <v>6.17</v>
      </c>
      <c r="AL66" s="26">
        <f t="shared" si="5"/>
        <v>115.35431999999999</v>
      </c>
    </row>
    <row r="67" spans="1:38">
      <c r="A67" s="1" t="s">
        <v>86</v>
      </c>
      <c r="B67" s="25">
        <v>43043</v>
      </c>
      <c r="C67" s="25">
        <v>43009</v>
      </c>
      <c r="D67" s="25">
        <v>43100</v>
      </c>
      <c r="E67" s="1" t="s">
        <v>67</v>
      </c>
      <c r="F67" s="1" t="s">
        <v>87</v>
      </c>
      <c r="H67" s="1" t="s">
        <v>108</v>
      </c>
      <c r="L67" t="s">
        <v>107</v>
      </c>
      <c r="T67">
        <v>17</v>
      </c>
      <c r="U67" s="28">
        <f t="shared" si="0"/>
        <v>1.1605679956308028E-3</v>
      </c>
      <c r="AF67" s="31">
        <v>14648</v>
      </c>
      <c r="AG67" s="28"/>
      <c r="AI67" s="26">
        <v>6.17</v>
      </c>
      <c r="AL67" s="26">
        <f t="shared" si="5"/>
        <v>90.378160000000008</v>
      </c>
    </row>
    <row r="68" spans="1:38">
      <c r="A68" s="1" t="s">
        <v>86</v>
      </c>
      <c r="B68" s="25">
        <v>43044</v>
      </c>
      <c r="C68" s="25">
        <v>43009</v>
      </c>
      <c r="D68" s="25">
        <v>43100</v>
      </c>
      <c r="E68" s="1" t="s">
        <v>67</v>
      </c>
      <c r="F68" s="1" t="s">
        <v>87</v>
      </c>
      <c r="H68" s="1" t="s">
        <v>108</v>
      </c>
      <c r="L68" t="s">
        <v>107</v>
      </c>
      <c r="T68">
        <v>7</v>
      </c>
      <c r="U68" s="28">
        <f t="shared" ref="U68:U131" si="7">T68/AF68</f>
        <v>4.6725852746812627E-4</v>
      </c>
      <c r="AF68" s="31">
        <v>14981</v>
      </c>
      <c r="AG68" s="28"/>
      <c r="AI68" s="26">
        <v>6.17</v>
      </c>
      <c r="AL68" s="26">
        <f t="shared" si="5"/>
        <v>92.432770000000005</v>
      </c>
    </row>
    <row r="69" spans="1:38">
      <c r="A69" s="1" t="s">
        <v>86</v>
      </c>
      <c r="B69" s="49">
        <v>43045</v>
      </c>
      <c r="C69" s="25">
        <v>43009</v>
      </c>
      <c r="D69" s="25">
        <v>43100</v>
      </c>
      <c r="E69" s="1" t="s">
        <v>67</v>
      </c>
      <c r="F69" s="1" t="s">
        <v>87</v>
      </c>
      <c r="H69" s="1" t="s">
        <v>88</v>
      </c>
      <c r="L69" s="1" t="s">
        <v>89</v>
      </c>
      <c r="Q69" s="50">
        <v>37028</v>
      </c>
      <c r="T69" s="1">
        <v>48</v>
      </c>
      <c r="U69" s="28">
        <f t="shared" si="7"/>
        <v>1.3292716698975354E-3</v>
      </c>
      <c r="AB69" s="50">
        <v>37028</v>
      </c>
      <c r="AF69" s="50">
        <v>36110</v>
      </c>
      <c r="AG69" s="28">
        <f t="shared" ref="AG69:AG75" si="8">AF69/Q69</f>
        <v>0.97520795073998057</v>
      </c>
      <c r="AI69" s="26">
        <v>27.05</v>
      </c>
      <c r="AL69" s="26">
        <f t="shared" si="5"/>
        <v>976.77549999999997</v>
      </c>
    </row>
    <row r="70" spans="1:38">
      <c r="A70" s="1" t="s">
        <v>86</v>
      </c>
      <c r="B70" s="49">
        <v>43046</v>
      </c>
      <c r="C70" s="25">
        <v>43009</v>
      </c>
      <c r="D70" s="25">
        <v>43100</v>
      </c>
      <c r="E70" s="1" t="s">
        <v>67</v>
      </c>
      <c r="F70" s="1" t="s">
        <v>87</v>
      </c>
      <c r="H70" s="1" t="s">
        <v>88</v>
      </c>
      <c r="L70" s="1" t="s">
        <v>89</v>
      </c>
      <c r="Q70" s="50">
        <v>81338</v>
      </c>
      <c r="T70" s="1">
        <v>46</v>
      </c>
      <c r="U70" s="28">
        <f t="shared" si="7"/>
        <v>5.7408146964856228E-4</v>
      </c>
      <c r="AB70" s="50">
        <v>81338</v>
      </c>
      <c r="AF70" s="50">
        <v>80128</v>
      </c>
      <c r="AG70" s="28">
        <f t="shared" si="8"/>
        <v>0.9851238043718803</v>
      </c>
      <c r="AI70" s="26">
        <v>27.05</v>
      </c>
      <c r="AL70" s="26">
        <f t="shared" si="5"/>
        <v>2167.4623999999999</v>
      </c>
    </row>
    <row r="71" spans="1:38">
      <c r="A71" s="1" t="s">
        <v>86</v>
      </c>
      <c r="B71" s="49">
        <v>43047</v>
      </c>
      <c r="C71" s="25">
        <v>43009</v>
      </c>
      <c r="D71" s="25">
        <v>43100</v>
      </c>
      <c r="E71" s="1" t="s">
        <v>67</v>
      </c>
      <c r="F71" s="1" t="s">
        <v>87</v>
      </c>
      <c r="H71" s="1" t="s">
        <v>88</v>
      </c>
      <c r="L71" s="1" t="s">
        <v>89</v>
      </c>
      <c r="Q71" s="50">
        <v>40989</v>
      </c>
      <c r="T71" s="1">
        <v>30</v>
      </c>
      <c r="U71" s="28">
        <f t="shared" si="7"/>
        <v>7.4413989830088062E-4</v>
      </c>
      <c r="AB71" s="50">
        <v>40989</v>
      </c>
      <c r="AF71" s="50">
        <v>40315</v>
      </c>
      <c r="AG71" s="28">
        <f t="shared" si="8"/>
        <v>0.98355656395618341</v>
      </c>
      <c r="AI71" s="26">
        <v>27.05</v>
      </c>
      <c r="AL71" s="26">
        <f t="shared" si="5"/>
        <v>1090.5207499999999</v>
      </c>
    </row>
    <row r="72" spans="1:38">
      <c r="A72" s="1" t="s">
        <v>86</v>
      </c>
      <c r="B72" s="49">
        <v>43048</v>
      </c>
      <c r="C72" s="25">
        <v>43009</v>
      </c>
      <c r="D72" s="25">
        <v>43100</v>
      </c>
      <c r="E72" s="1" t="s">
        <v>67</v>
      </c>
      <c r="F72" s="1" t="s">
        <v>87</v>
      </c>
      <c r="H72" s="1" t="s">
        <v>88</v>
      </c>
      <c r="L72" s="1" t="s">
        <v>89</v>
      </c>
      <c r="Q72" s="50">
        <v>61694</v>
      </c>
      <c r="T72" s="1">
        <v>49</v>
      </c>
      <c r="U72" s="28">
        <f t="shared" si="7"/>
        <v>8.0831408775981523E-4</v>
      </c>
      <c r="AB72" s="50">
        <v>61694</v>
      </c>
      <c r="AF72" s="50">
        <v>60620</v>
      </c>
      <c r="AG72" s="28">
        <f t="shared" si="8"/>
        <v>0.98259149998379092</v>
      </c>
      <c r="AI72" s="26">
        <v>27.05</v>
      </c>
      <c r="AL72" s="26">
        <f t="shared" si="5"/>
        <v>1639.771</v>
      </c>
    </row>
    <row r="73" spans="1:38">
      <c r="A73" s="1" t="s">
        <v>86</v>
      </c>
      <c r="B73" s="49">
        <v>43049</v>
      </c>
      <c r="C73" s="25">
        <v>43009</v>
      </c>
      <c r="D73" s="25">
        <v>43100</v>
      </c>
      <c r="E73" s="1" t="s">
        <v>67</v>
      </c>
      <c r="F73" s="1" t="s">
        <v>87</v>
      </c>
      <c r="H73" s="1" t="s">
        <v>88</v>
      </c>
      <c r="L73" s="1" t="s">
        <v>89</v>
      </c>
      <c r="Q73" s="50">
        <v>66079</v>
      </c>
      <c r="T73" s="1">
        <v>43</v>
      </c>
      <c r="U73" s="28">
        <f t="shared" si="7"/>
        <v>6.6059330496366739E-4</v>
      </c>
      <c r="AB73" s="50">
        <v>66079</v>
      </c>
      <c r="AF73" s="50">
        <v>65093</v>
      </c>
      <c r="AG73" s="28">
        <f t="shared" si="8"/>
        <v>0.98507846668381782</v>
      </c>
      <c r="AI73" s="26">
        <v>27.05</v>
      </c>
      <c r="AL73" s="26">
        <f t="shared" si="5"/>
        <v>1760.7656500000001</v>
      </c>
    </row>
    <row r="74" spans="1:38">
      <c r="A74" s="1" t="s">
        <v>86</v>
      </c>
      <c r="B74" s="49">
        <v>43050</v>
      </c>
      <c r="C74" s="25">
        <v>43009</v>
      </c>
      <c r="D74" s="25">
        <v>43100</v>
      </c>
      <c r="E74" s="1" t="s">
        <v>67</v>
      </c>
      <c r="F74" s="1" t="s">
        <v>87</v>
      </c>
      <c r="H74" s="1" t="s">
        <v>88</v>
      </c>
      <c r="L74" s="1" t="s">
        <v>89</v>
      </c>
      <c r="Q74" s="50">
        <v>75392</v>
      </c>
      <c r="T74" s="1">
        <v>96</v>
      </c>
      <c r="U74" s="28">
        <f t="shared" si="7"/>
        <v>1.3027371049381879E-3</v>
      </c>
      <c r="AB74" s="50">
        <v>75392</v>
      </c>
      <c r="AF74" s="50">
        <v>73691</v>
      </c>
      <c r="AG74" s="28">
        <f t="shared" si="8"/>
        <v>0.97743792444821731</v>
      </c>
      <c r="AI74" s="26">
        <v>27.05</v>
      </c>
      <c r="AL74" s="26">
        <f t="shared" si="5"/>
        <v>1993.3415500000001</v>
      </c>
    </row>
    <row r="75" spans="1:38">
      <c r="A75" s="1" t="s">
        <v>86</v>
      </c>
      <c r="B75" s="49">
        <v>43051</v>
      </c>
      <c r="C75" s="25">
        <v>43009</v>
      </c>
      <c r="D75" s="25">
        <v>43100</v>
      </c>
      <c r="E75" s="1" t="s">
        <v>67</v>
      </c>
      <c r="F75" s="1" t="s">
        <v>87</v>
      </c>
      <c r="H75" s="1" t="s">
        <v>88</v>
      </c>
      <c r="L75" s="1" t="s">
        <v>89</v>
      </c>
      <c r="Q75" s="50">
        <v>43245</v>
      </c>
      <c r="T75" s="1">
        <v>35</v>
      </c>
      <c r="U75" s="28">
        <f t="shared" si="7"/>
        <v>8.2910882645567826E-4</v>
      </c>
      <c r="AB75" s="50">
        <v>43245</v>
      </c>
      <c r="AF75" s="50">
        <v>42214</v>
      </c>
      <c r="AG75" s="28">
        <f t="shared" si="8"/>
        <v>0.97615909353682506</v>
      </c>
      <c r="AI75" s="26">
        <v>27.05</v>
      </c>
      <c r="AL75" s="26">
        <f t="shared" si="5"/>
        <v>1141.8887</v>
      </c>
    </row>
    <row r="76" spans="1:38">
      <c r="A76" s="1" t="s">
        <v>86</v>
      </c>
      <c r="B76" s="49">
        <v>43045</v>
      </c>
      <c r="C76" s="25">
        <v>43009</v>
      </c>
      <c r="D76" s="25">
        <v>43100</v>
      </c>
      <c r="E76" s="1" t="s">
        <v>67</v>
      </c>
      <c r="F76" s="1" t="s">
        <v>87</v>
      </c>
      <c r="H76" s="1" t="s">
        <v>108</v>
      </c>
      <c r="L76" s="1" t="s">
        <v>107</v>
      </c>
      <c r="T76" s="1">
        <v>12</v>
      </c>
      <c r="U76" s="28">
        <f t="shared" si="7"/>
        <v>6.4023902256842556E-4</v>
      </c>
      <c r="AF76" s="50">
        <v>18743</v>
      </c>
      <c r="AI76" s="26">
        <v>6.17</v>
      </c>
      <c r="AL76" s="26">
        <f t="shared" si="5"/>
        <v>115.64431</v>
      </c>
    </row>
    <row r="77" spans="1:38">
      <c r="A77" s="1" t="s">
        <v>86</v>
      </c>
      <c r="B77" s="49">
        <v>43046</v>
      </c>
      <c r="C77" s="25">
        <v>43009</v>
      </c>
      <c r="D77" s="25">
        <v>43100</v>
      </c>
      <c r="E77" s="1" t="s">
        <v>67</v>
      </c>
      <c r="F77" s="1" t="s">
        <v>87</v>
      </c>
      <c r="H77" s="1" t="s">
        <v>108</v>
      </c>
      <c r="L77" s="1" t="s">
        <v>107</v>
      </c>
      <c r="T77" s="1">
        <v>13</v>
      </c>
      <c r="U77" s="28">
        <f t="shared" si="7"/>
        <v>6.3932330087538116E-4</v>
      </c>
      <c r="AF77" s="50">
        <v>20334</v>
      </c>
      <c r="AI77" s="26">
        <v>6.17</v>
      </c>
      <c r="AL77" s="26">
        <f t="shared" si="5"/>
        <v>125.46078</v>
      </c>
    </row>
    <row r="78" spans="1:38">
      <c r="A78" s="1" t="s">
        <v>86</v>
      </c>
      <c r="B78" s="49">
        <v>43047</v>
      </c>
      <c r="C78" s="25">
        <v>43009</v>
      </c>
      <c r="D78" s="25">
        <v>43100</v>
      </c>
      <c r="E78" s="1" t="s">
        <v>67</v>
      </c>
      <c r="F78" s="1" t="s">
        <v>87</v>
      </c>
      <c r="H78" s="1" t="s">
        <v>108</v>
      </c>
      <c r="L78" s="1" t="s">
        <v>107</v>
      </c>
      <c r="T78" s="1">
        <v>7</v>
      </c>
      <c r="U78" s="28">
        <f t="shared" si="7"/>
        <v>8.076612437983154E-4</v>
      </c>
      <c r="AF78" s="50">
        <v>8667</v>
      </c>
      <c r="AI78" s="26">
        <v>6.17</v>
      </c>
      <c r="AL78" s="26">
        <f t="shared" si="5"/>
        <v>53.475389999999997</v>
      </c>
    </row>
    <row r="79" spans="1:38">
      <c r="A79" s="1" t="s">
        <v>86</v>
      </c>
      <c r="B79" s="49">
        <v>43048</v>
      </c>
      <c r="C79" s="25">
        <v>43009</v>
      </c>
      <c r="D79" s="25">
        <v>43100</v>
      </c>
      <c r="E79" s="1" t="s">
        <v>67</v>
      </c>
      <c r="F79" s="1" t="s">
        <v>87</v>
      </c>
      <c r="H79" s="1" t="s">
        <v>108</v>
      </c>
      <c r="L79" s="1" t="s">
        <v>107</v>
      </c>
      <c r="T79" s="1">
        <v>5</v>
      </c>
      <c r="U79" s="28">
        <f t="shared" si="7"/>
        <v>6.8965517241379305E-4</v>
      </c>
      <c r="AF79" s="50">
        <v>7250</v>
      </c>
      <c r="AI79" s="26">
        <v>6.17</v>
      </c>
      <c r="AL79" s="26">
        <f t="shared" si="5"/>
        <v>44.732500000000002</v>
      </c>
    </row>
    <row r="80" spans="1:38">
      <c r="A80" s="1" t="s">
        <v>86</v>
      </c>
      <c r="B80" s="49">
        <v>43049</v>
      </c>
      <c r="C80" s="25">
        <v>43009</v>
      </c>
      <c r="D80" s="25">
        <v>43100</v>
      </c>
      <c r="E80" s="1" t="s">
        <v>67</v>
      </c>
      <c r="F80" s="1" t="s">
        <v>87</v>
      </c>
      <c r="H80" s="1" t="s">
        <v>108</v>
      </c>
      <c r="L80" s="1" t="s">
        <v>107</v>
      </c>
      <c r="T80" s="1">
        <v>13</v>
      </c>
      <c r="U80" s="28">
        <f t="shared" si="7"/>
        <v>8.589929959032642E-4</v>
      </c>
      <c r="AF80" s="50">
        <v>15134</v>
      </c>
      <c r="AI80" s="26">
        <v>6.17</v>
      </c>
      <c r="AL80" s="26">
        <f t="shared" si="5"/>
        <v>93.376779999999997</v>
      </c>
    </row>
    <row r="81" spans="1:38">
      <c r="A81" s="1" t="s">
        <v>86</v>
      </c>
      <c r="B81" s="49">
        <v>43050</v>
      </c>
      <c r="C81" s="25">
        <v>43009</v>
      </c>
      <c r="D81" s="25">
        <v>43100</v>
      </c>
      <c r="E81" s="1" t="s">
        <v>67</v>
      </c>
      <c r="F81" s="1" t="s">
        <v>87</v>
      </c>
      <c r="H81" s="1" t="s">
        <v>108</v>
      </c>
      <c r="L81" s="1" t="s">
        <v>107</v>
      </c>
      <c r="T81" s="1">
        <v>15</v>
      </c>
      <c r="U81" s="28">
        <f t="shared" si="7"/>
        <v>7.5968599645479873E-4</v>
      </c>
      <c r="AF81" s="50">
        <v>19745</v>
      </c>
      <c r="AI81" s="26">
        <v>6.17</v>
      </c>
      <c r="AL81" s="26">
        <f t="shared" si="5"/>
        <v>121.82665</v>
      </c>
    </row>
    <row r="82" spans="1:38">
      <c r="A82" s="1" t="s">
        <v>86</v>
      </c>
      <c r="B82" s="49">
        <v>43051</v>
      </c>
      <c r="C82" s="25">
        <v>43009</v>
      </c>
      <c r="D82" s="25">
        <v>43100</v>
      </c>
      <c r="E82" s="1" t="s">
        <v>67</v>
      </c>
      <c r="F82" s="1" t="s">
        <v>87</v>
      </c>
      <c r="H82" s="1" t="s">
        <v>108</v>
      </c>
      <c r="L82" s="1" t="s">
        <v>107</v>
      </c>
      <c r="T82" s="1">
        <v>3</v>
      </c>
      <c r="U82" s="28">
        <f t="shared" si="7"/>
        <v>4.4510385756676556E-4</v>
      </c>
      <c r="AF82" s="50">
        <v>6740</v>
      </c>
      <c r="AI82" s="26">
        <v>6.17</v>
      </c>
      <c r="AL82" s="26">
        <f t="shared" si="5"/>
        <v>41.585800000000006</v>
      </c>
    </row>
    <row r="83" spans="1:38">
      <c r="A83" s="1" t="s">
        <v>86</v>
      </c>
      <c r="B83" s="25">
        <v>43052</v>
      </c>
      <c r="C83" s="25">
        <v>43009</v>
      </c>
      <c r="D83" s="25">
        <v>43100</v>
      </c>
      <c r="E83" s="1" t="s">
        <v>67</v>
      </c>
      <c r="F83" s="1" t="s">
        <v>87</v>
      </c>
      <c r="H83" s="1" t="s">
        <v>88</v>
      </c>
      <c r="L83" t="s">
        <v>89</v>
      </c>
      <c r="Q83" s="31">
        <v>61425</v>
      </c>
      <c r="T83">
        <v>44</v>
      </c>
      <c r="U83" s="28">
        <f t="shared" si="7"/>
        <v>7.3096986410605704E-4</v>
      </c>
      <c r="AB83" s="31">
        <v>61425</v>
      </c>
      <c r="AF83" s="31">
        <v>60194</v>
      </c>
      <c r="AG83" s="28">
        <f t="shared" ref="AG83:AG89" si="9">AF83/Q83</f>
        <v>0.97995929995929998</v>
      </c>
      <c r="AI83" s="26">
        <v>27.05</v>
      </c>
      <c r="AL83" s="26">
        <f t="shared" si="5"/>
        <v>1628.2476999999999</v>
      </c>
    </row>
    <row r="84" spans="1:38">
      <c r="A84" s="1" t="s">
        <v>86</v>
      </c>
      <c r="B84" s="25">
        <v>43053</v>
      </c>
      <c r="C84" s="25">
        <v>43009</v>
      </c>
      <c r="D84" s="25">
        <v>43100</v>
      </c>
      <c r="E84" s="1" t="s">
        <v>67</v>
      </c>
      <c r="F84" s="1" t="s">
        <v>87</v>
      </c>
      <c r="H84" s="1" t="s">
        <v>88</v>
      </c>
      <c r="L84" t="s">
        <v>89</v>
      </c>
      <c r="Q84" s="31">
        <v>66369</v>
      </c>
      <c r="T84">
        <v>50</v>
      </c>
      <c r="U84" s="28">
        <f t="shared" si="7"/>
        <v>7.6514606638407269E-4</v>
      </c>
      <c r="AB84" s="31">
        <v>66369</v>
      </c>
      <c r="AF84" s="31">
        <v>65347</v>
      </c>
      <c r="AG84" s="28">
        <f t="shared" si="9"/>
        <v>0.98460124455694675</v>
      </c>
      <c r="AI84" s="26">
        <v>27.05</v>
      </c>
      <c r="AL84" s="26">
        <f t="shared" si="5"/>
        <v>1767.63635</v>
      </c>
    </row>
    <row r="85" spans="1:38">
      <c r="A85" s="1" t="s">
        <v>86</v>
      </c>
      <c r="B85" s="25">
        <v>43054</v>
      </c>
      <c r="C85" s="25">
        <v>43009</v>
      </c>
      <c r="D85" s="25">
        <v>43100</v>
      </c>
      <c r="E85" s="1" t="s">
        <v>67</v>
      </c>
      <c r="F85" s="1" t="s">
        <v>87</v>
      </c>
      <c r="H85" s="1" t="s">
        <v>88</v>
      </c>
      <c r="L85" t="s">
        <v>89</v>
      </c>
      <c r="Q85" s="31">
        <v>56860</v>
      </c>
      <c r="T85">
        <v>42</v>
      </c>
      <c r="U85" s="28">
        <f t="shared" si="7"/>
        <v>7.4975900603377484E-4</v>
      </c>
      <c r="AB85" s="31">
        <v>56860</v>
      </c>
      <c r="AF85" s="31">
        <v>56018</v>
      </c>
      <c r="AG85" s="28">
        <f t="shared" si="9"/>
        <v>0.98519169890960256</v>
      </c>
      <c r="AI85" s="26">
        <v>27.05</v>
      </c>
      <c r="AL85" s="26">
        <f t="shared" si="5"/>
        <v>1515.2869000000001</v>
      </c>
    </row>
    <row r="86" spans="1:38">
      <c r="A86" s="1" t="s">
        <v>86</v>
      </c>
      <c r="B86" s="25">
        <v>43055</v>
      </c>
      <c r="C86" s="25">
        <v>43009</v>
      </c>
      <c r="D86" s="25">
        <v>43100</v>
      </c>
      <c r="E86" s="1" t="s">
        <v>67</v>
      </c>
      <c r="F86" s="1" t="s">
        <v>87</v>
      </c>
      <c r="H86" s="1" t="s">
        <v>88</v>
      </c>
      <c r="L86" t="s">
        <v>89</v>
      </c>
      <c r="Q86" s="31">
        <v>62267</v>
      </c>
      <c r="T86">
        <v>32</v>
      </c>
      <c r="U86" s="28">
        <f t="shared" si="7"/>
        <v>5.2005460573360199E-4</v>
      </c>
      <c r="AB86" s="31">
        <v>62267</v>
      </c>
      <c r="AF86" s="31">
        <v>61532</v>
      </c>
      <c r="AG86" s="28">
        <f t="shared" si="9"/>
        <v>0.9881959946681228</v>
      </c>
      <c r="AI86" s="26">
        <v>27.05</v>
      </c>
      <c r="AL86" s="26">
        <f t="shared" si="5"/>
        <v>1664.4406000000001</v>
      </c>
    </row>
    <row r="87" spans="1:38">
      <c r="A87" s="1" t="s">
        <v>86</v>
      </c>
      <c r="B87" s="25">
        <v>43056</v>
      </c>
      <c r="C87" s="25">
        <v>43009</v>
      </c>
      <c r="D87" s="25">
        <v>43100</v>
      </c>
      <c r="E87" s="1" t="s">
        <v>67</v>
      </c>
      <c r="F87" s="1" t="s">
        <v>87</v>
      </c>
      <c r="H87" s="1" t="s">
        <v>88</v>
      </c>
      <c r="L87" t="s">
        <v>89</v>
      </c>
      <c r="Q87" s="31">
        <v>58951</v>
      </c>
      <c r="T87">
        <v>23</v>
      </c>
      <c r="U87" s="28">
        <f t="shared" si="7"/>
        <v>3.9434881009532956E-4</v>
      </c>
      <c r="AB87" s="31">
        <v>58951</v>
      </c>
      <c r="AF87" s="31">
        <v>58324</v>
      </c>
      <c r="AG87" s="28">
        <f t="shared" si="9"/>
        <v>0.98936404810775047</v>
      </c>
      <c r="AI87" s="26">
        <v>27.05</v>
      </c>
      <c r="AL87" s="26">
        <f t="shared" si="5"/>
        <v>1577.6641999999999</v>
      </c>
    </row>
    <row r="88" spans="1:38">
      <c r="A88" s="1" t="s">
        <v>86</v>
      </c>
      <c r="B88" s="25">
        <v>43057</v>
      </c>
      <c r="C88" s="25">
        <v>43009</v>
      </c>
      <c r="D88" s="25">
        <v>43100</v>
      </c>
      <c r="E88" s="1" t="s">
        <v>67</v>
      </c>
      <c r="F88" s="1" t="s">
        <v>87</v>
      </c>
      <c r="H88" s="1" t="s">
        <v>88</v>
      </c>
      <c r="L88" t="s">
        <v>89</v>
      </c>
      <c r="Q88" s="31">
        <v>69848</v>
      </c>
      <c r="T88">
        <v>49</v>
      </c>
      <c r="U88" s="28">
        <f t="shared" si="7"/>
        <v>7.1256144024663354E-4</v>
      </c>
      <c r="AB88" s="31">
        <v>69848</v>
      </c>
      <c r="AF88" s="31">
        <v>68766</v>
      </c>
      <c r="AG88" s="28">
        <f t="shared" si="9"/>
        <v>0.98450922002061625</v>
      </c>
      <c r="AI88" s="26">
        <v>27.05</v>
      </c>
      <c r="AL88" s="26">
        <f t="shared" si="5"/>
        <v>1860.1203</v>
      </c>
    </row>
    <row r="89" spans="1:38">
      <c r="A89" s="1" t="s">
        <v>86</v>
      </c>
      <c r="B89" s="25">
        <v>43058</v>
      </c>
      <c r="C89" s="25">
        <v>43009</v>
      </c>
      <c r="D89" s="25">
        <v>43100</v>
      </c>
      <c r="E89" s="1" t="s">
        <v>67</v>
      </c>
      <c r="F89" s="1" t="s">
        <v>87</v>
      </c>
      <c r="H89" s="1" t="s">
        <v>88</v>
      </c>
      <c r="L89" t="s">
        <v>89</v>
      </c>
      <c r="Q89" s="31">
        <v>57714</v>
      </c>
      <c r="T89">
        <v>57</v>
      </c>
      <c r="U89" s="28">
        <f t="shared" si="7"/>
        <v>1.001739863974271E-3</v>
      </c>
      <c r="AB89" s="31">
        <v>57714</v>
      </c>
      <c r="AF89" s="31">
        <v>56901</v>
      </c>
      <c r="AG89" s="28">
        <f t="shared" si="9"/>
        <v>0.98591329660047822</v>
      </c>
      <c r="AI89" s="26">
        <v>27.05</v>
      </c>
      <c r="AL89" s="26">
        <f t="shared" si="5"/>
        <v>1539.1720500000001</v>
      </c>
    </row>
    <row r="90" spans="1:38">
      <c r="A90" s="1" t="s">
        <v>86</v>
      </c>
      <c r="B90" s="25">
        <v>43052</v>
      </c>
      <c r="C90" s="25">
        <v>43009</v>
      </c>
      <c r="D90" s="25">
        <v>43100</v>
      </c>
      <c r="E90" s="1" t="s">
        <v>67</v>
      </c>
      <c r="F90" s="1" t="s">
        <v>87</v>
      </c>
      <c r="H90" s="1" t="s">
        <v>108</v>
      </c>
      <c r="L90" t="s">
        <v>107</v>
      </c>
      <c r="T90">
        <v>11</v>
      </c>
      <c r="U90" s="28">
        <f t="shared" si="7"/>
        <v>7.8678206136900079E-4</v>
      </c>
      <c r="AF90" s="31">
        <v>13981</v>
      </c>
      <c r="AG90" s="28"/>
      <c r="AI90" s="26">
        <v>6.17</v>
      </c>
      <c r="AL90" s="26">
        <f t="shared" si="5"/>
        <v>86.262770000000003</v>
      </c>
    </row>
    <row r="91" spans="1:38">
      <c r="A91" s="1" t="s">
        <v>86</v>
      </c>
      <c r="B91" s="25">
        <v>43053</v>
      </c>
      <c r="C91" s="25">
        <v>43009</v>
      </c>
      <c r="D91" s="25">
        <v>43100</v>
      </c>
      <c r="E91" s="1" t="s">
        <v>67</v>
      </c>
      <c r="F91" s="1" t="s">
        <v>87</v>
      </c>
      <c r="H91" s="1" t="s">
        <v>108</v>
      </c>
      <c r="L91" t="s">
        <v>107</v>
      </c>
      <c r="T91">
        <v>7</v>
      </c>
      <c r="U91" s="28">
        <f t="shared" si="7"/>
        <v>4.1234684260131951E-4</v>
      </c>
      <c r="AF91" s="31">
        <v>16976</v>
      </c>
      <c r="AG91" s="28"/>
      <c r="AI91" s="26">
        <v>6.17</v>
      </c>
      <c r="AL91" s="26">
        <f t="shared" si="5"/>
        <v>104.74191999999999</v>
      </c>
    </row>
    <row r="92" spans="1:38">
      <c r="A92" s="1" t="s">
        <v>86</v>
      </c>
      <c r="B92" s="25">
        <v>43054</v>
      </c>
      <c r="C92" s="25">
        <v>43009</v>
      </c>
      <c r="D92" s="25">
        <v>43100</v>
      </c>
      <c r="E92" s="1" t="s">
        <v>67</v>
      </c>
      <c r="F92" s="1" t="s">
        <v>87</v>
      </c>
      <c r="H92" s="1" t="s">
        <v>108</v>
      </c>
      <c r="L92" t="s">
        <v>107</v>
      </c>
      <c r="T92">
        <v>10</v>
      </c>
      <c r="U92" s="28">
        <f t="shared" si="7"/>
        <v>8.4659668134100914E-4</v>
      </c>
      <c r="AF92" s="31">
        <v>11812</v>
      </c>
      <c r="AG92" s="28"/>
      <c r="AI92" s="26">
        <v>6.17</v>
      </c>
      <c r="AL92" s="26">
        <f t="shared" si="5"/>
        <v>72.880039999999994</v>
      </c>
    </row>
    <row r="93" spans="1:38">
      <c r="A93" s="1" t="s">
        <v>86</v>
      </c>
      <c r="B93" s="25">
        <v>43055</v>
      </c>
      <c r="C93" s="25">
        <v>43009</v>
      </c>
      <c r="D93" s="25">
        <v>43100</v>
      </c>
      <c r="E93" s="1" t="s">
        <v>67</v>
      </c>
      <c r="F93" s="1" t="s">
        <v>87</v>
      </c>
      <c r="H93" s="1" t="s">
        <v>108</v>
      </c>
      <c r="L93" t="s">
        <v>107</v>
      </c>
      <c r="T93">
        <v>10</v>
      </c>
      <c r="U93" s="28">
        <f t="shared" si="7"/>
        <v>7.3126142595978066E-4</v>
      </c>
      <c r="AF93" s="31">
        <v>13675</v>
      </c>
      <c r="AG93" s="28"/>
      <c r="AI93" s="26">
        <v>6.17</v>
      </c>
      <c r="AL93" s="26">
        <f t="shared" si="5"/>
        <v>84.374750000000006</v>
      </c>
    </row>
    <row r="94" spans="1:38">
      <c r="A94" s="1" t="s">
        <v>86</v>
      </c>
      <c r="B94" s="25">
        <v>43056</v>
      </c>
      <c r="C94" s="25">
        <v>43009</v>
      </c>
      <c r="D94" s="25">
        <v>43100</v>
      </c>
      <c r="E94" s="1" t="s">
        <v>67</v>
      </c>
      <c r="F94" s="1" t="s">
        <v>87</v>
      </c>
      <c r="H94" s="1" t="s">
        <v>108</v>
      </c>
      <c r="L94" t="s">
        <v>107</v>
      </c>
      <c r="T94">
        <v>7</v>
      </c>
      <c r="U94" s="28">
        <f t="shared" si="7"/>
        <v>4.6146746654360867E-4</v>
      </c>
      <c r="AF94" s="31">
        <v>15169</v>
      </c>
      <c r="AG94" s="28"/>
      <c r="AI94" s="26">
        <v>6.17</v>
      </c>
      <c r="AL94" s="26">
        <f t="shared" si="5"/>
        <v>93.592729999999989</v>
      </c>
    </row>
    <row r="95" spans="1:38">
      <c r="A95" s="1" t="s">
        <v>86</v>
      </c>
      <c r="B95" s="25">
        <v>43057</v>
      </c>
      <c r="C95" s="25">
        <v>43009</v>
      </c>
      <c r="D95" s="25">
        <v>43100</v>
      </c>
      <c r="E95" s="1" t="s">
        <v>67</v>
      </c>
      <c r="F95" s="1" t="s">
        <v>87</v>
      </c>
      <c r="H95" s="1" t="s">
        <v>108</v>
      </c>
      <c r="L95" t="s">
        <v>107</v>
      </c>
      <c r="T95">
        <v>9</v>
      </c>
      <c r="U95" s="28">
        <f t="shared" si="7"/>
        <v>5.6444026340545623E-4</v>
      </c>
      <c r="AF95" s="31">
        <v>15945</v>
      </c>
      <c r="AG95" s="28"/>
      <c r="AI95" s="26">
        <v>6.17</v>
      </c>
      <c r="AL95" s="26">
        <f t="shared" si="5"/>
        <v>98.380649999999989</v>
      </c>
    </row>
    <row r="96" spans="1:38">
      <c r="A96" s="1" t="s">
        <v>86</v>
      </c>
      <c r="B96" s="25">
        <v>43058</v>
      </c>
      <c r="C96" s="25">
        <v>43009</v>
      </c>
      <c r="D96" s="25">
        <v>43100</v>
      </c>
      <c r="E96" s="1" t="s">
        <v>67</v>
      </c>
      <c r="F96" s="1" t="s">
        <v>87</v>
      </c>
      <c r="H96" s="1" t="s">
        <v>108</v>
      </c>
      <c r="L96" t="s">
        <v>107</v>
      </c>
      <c r="T96">
        <v>11</v>
      </c>
      <c r="U96" s="28">
        <f t="shared" si="7"/>
        <v>7.921647702722166E-4</v>
      </c>
      <c r="AF96" s="31">
        <v>13886</v>
      </c>
      <c r="AG96" s="28"/>
      <c r="AI96" s="26">
        <v>6.17</v>
      </c>
      <c r="AL96" s="26">
        <f t="shared" si="5"/>
        <v>85.67662</v>
      </c>
    </row>
    <row r="97" spans="1:38" s="37" customFormat="1">
      <c r="A97" s="37" t="s">
        <v>86</v>
      </c>
      <c r="B97" s="38">
        <v>43059</v>
      </c>
      <c r="C97" s="38">
        <v>43009</v>
      </c>
      <c r="D97" s="38">
        <v>43100</v>
      </c>
      <c r="E97" s="37" t="s">
        <v>67</v>
      </c>
      <c r="F97" s="37" t="s">
        <v>87</v>
      </c>
      <c r="H97" s="37" t="s">
        <v>108</v>
      </c>
      <c r="L97" s="37" t="s">
        <v>107</v>
      </c>
      <c r="Q97" s="39"/>
      <c r="T97" s="37">
        <v>11</v>
      </c>
      <c r="U97" s="40">
        <f t="shared" si="7"/>
        <v>7.8504139309163573E-4</v>
      </c>
      <c r="AB97" s="39"/>
      <c r="AF97" s="39">
        <v>14012</v>
      </c>
      <c r="AI97" s="41">
        <v>6.17</v>
      </c>
      <c r="AL97" s="41">
        <f t="shared" si="5"/>
        <v>86.454039999999992</v>
      </c>
    </row>
    <row r="98" spans="1:38">
      <c r="A98" s="1" t="s">
        <v>86</v>
      </c>
      <c r="B98" s="25">
        <v>43060</v>
      </c>
      <c r="C98" s="25">
        <v>43009</v>
      </c>
      <c r="D98" s="25">
        <v>43100</v>
      </c>
      <c r="E98" s="1" t="s">
        <v>67</v>
      </c>
      <c r="F98" s="1" t="s">
        <v>87</v>
      </c>
      <c r="H98" s="1" t="s">
        <v>108</v>
      </c>
      <c r="L98" t="s">
        <v>107</v>
      </c>
      <c r="T98">
        <v>9</v>
      </c>
      <c r="U98" s="28">
        <f t="shared" si="7"/>
        <v>5.5734456279415404E-4</v>
      </c>
      <c r="AF98" s="31">
        <v>16148</v>
      </c>
      <c r="AG98" s="28"/>
      <c r="AI98" s="26">
        <v>6.17</v>
      </c>
      <c r="AL98" s="26">
        <f t="shared" si="5"/>
        <v>99.633160000000004</v>
      </c>
    </row>
    <row r="99" spans="1:38">
      <c r="A99" s="1" t="s">
        <v>86</v>
      </c>
      <c r="B99" s="25">
        <v>43061</v>
      </c>
      <c r="C99" s="25">
        <v>43009</v>
      </c>
      <c r="D99" s="25">
        <v>43100</v>
      </c>
      <c r="E99" s="1" t="s">
        <v>67</v>
      </c>
      <c r="F99" s="1" t="s">
        <v>87</v>
      </c>
      <c r="H99" s="1" t="s">
        <v>108</v>
      </c>
      <c r="L99" t="s">
        <v>107</v>
      </c>
      <c r="T99">
        <v>11</v>
      </c>
      <c r="U99" s="28">
        <f t="shared" si="7"/>
        <v>8.4883092831236975E-4</v>
      </c>
      <c r="AF99" s="31">
        <v>12959</v>
      </c>
      <c r="AG99" s="28"/>
      <c r="AI99" s="26">
        <v>6.17</v>
      </c>
      <c r="AL99" s="26">
        <f t="shared" si="5"/>
        <v>79.957030000000003</v>
      </c>
    </row>
    <row r="100" spans="1:38">
      <c r="A100" s="1" t="s">
        <v>86</v>
      </c>
      <c r="B100" s="25">
        <v>43062</v>
      </c>
      <c r="C100" s="25">
        <v>43009</v>
      </c>
      <c r="D100" s="25">
        <v>43100</v>
      </c>
      <c r="E100" s="1" t="s">
        <v>67</v>
      </c>
      <c r="F100" s="1" t="s">
        <v>87</v>
      </c>
      <c r="H100" s="1" t="s">
        <v>108</v>
      </c>
      <c r="L100" t="s">
        <v>107</v>
      </c>
      <c r="T100">
        <v>16</v>
      </c>
      <c r="U100" s="28">
        <f t="shared" si="7"/>
        <v>1.0931948619841486E-3</v>
      </c>
      <c r="AF100" s="31">
        <v>14636</v>
      </c>
      <c r="AG100" s="28"/>
      <c r="AI100" s="26">
        <v>6.17</v>
      </c>
      <c r="AL100" s="26">
        <f t="shared" si="5"/>
        <v>90.304119999999998</v>
      </c>
    </row>
    <row r="101" spans="1:38">
      <c r="A101" s="1" t="s">
        <v>86</v>
      </c>
      <c r="B101" s="25">
        <v>43063</v>
      </c>
      <c r="C101" s="25">
        <v>43009</v>
      </c>
      <c r="D101" s="25">
        <v>43100</v>
      </c>
      <c r="E101" s="1" t="s">
        <v>67</v>
      </c>
      <c r="F101" s="1" t="s">
        <v>87</v>
      </c>
      <c r="H101" s="1" t="s">
        <v>108</v>
      </c>
      <c r="L101" t="s">
        <v>107</v>
      </c>
      <c r="T101">
        <v>22</v>
      </c>
      <c r="U101" s="28">
        <f t="shared" si="7"/>
        <v>1.5152558716165026E-3</v>
      </c>
      <c r="AF101" s="31">
        <v>14519</v>
      </c>
      <c r="AG101" s="28"/>
      <c r="AI101" s="26">
        <v>6.17</v>
      </c>
      <c r="AL101" s="26">
        <f t="shared" si="5"/>
        <v>89.582229999999996</v>
      </c>
    </row>
    <row r="102" spans="1:38">
      <c r="A102" s="1" t="s">
        <v>86</v>
      </c>
      <c r="B102" s="25">
        <v>43064</v>
      </c>
      <c r="C102" s="25">
        <v>43009</v>
      </c>
      <c r="D102" s="25">
        <v>43100</v>
      </c>
      <c r="E102" s="1" t="s">
        <v>67</v>
      </c>
      <c r="F102" s="1" t="s">
        <v>87</v>
      </c>
      <c r="H102" s="1" t="s">
        <v>108</v>
      </c>
      <c r="L102" t="s">
        <v>107</v>
      </c>
      <c r="T102">
        <v>22</v>
      </c>
      <c r="U102" s="28">
        <f t="shared" si="7"/>
        <v>1.6637676775315738E-3</v>
      </c>
      <c r="AF102" s="31">
        <v>13223</v>
      </c>
      <c r="AG102" s="28"/>
      <c r="AI102" s="26">
        <v>6.17</v>
      </c>
      <c r="AL102" s="26">
        <f t="shared" si="5"/>
        <v>81.585909999999998</v>
      </c>
    </row>
    <row r="103" spans="1:38">
      <c r="A103" s="1" t="s">
        <v>86</v>
      </c>
      <c r="B103" s="25">
        <v>43065</v>
      </c>
      <c r="C103" s="25">
        <v>43009</v>
      </c>
      <c r="D103" s="25">
        <v>43100</v>
      </c>
      <c r="E103" s="1" t="s">
        <v>67</v>
      </c>
      <c r="F103" s="1" t="s">
        <v>87</v>
      </c>
      <c r="H103" s="1" t="s">
        <v>108</v>
      </c>
      <c r="L103" t="s">
        <v>107</v>
      </c>
      <c r="T103">
        <v>5</v>
      </c>
      <c r="U103" s="28">
        <f t="shared" si="7"/>
        <v>3.4312379906670324E-4</v>
      </c>
      <c r="AF103" s="31">
        <v>14572</v>
      </c>
      <c r="AG103" s="28"/>
      <c r="AI103" s="26">
        <v>6.17</v>
      </c>
      <c r="AL103" s="26">
        <f t="shared" si="5"/>
        <v>89.909240000000011</v>
      </c>
    </row>
    <row r="104" spans="1:38">
      <c r="A104" s="1" t="s">
        <v>86</v>
      </c>
      <c r="B104" s="25">
        <v>43059</v>
      </c>
      <c r="C104" s="25">
        <v>43009</v>
      </c>
      <c r="D104" s="25">
        <v>43100</v>
      </c>
      <c r="E104" s="1" t="s">
        <v>67</v>
      </c>
      <c r="F104" s="1" t="s">
        <v>87</v>
      </c>
      <c r="H104" s="1" t="s">
        <v>88</v>
      </c>
      <c r="L104" t="s">
        <v>89</v>
      </c>
      <c r="Q104" s="31">
        <v>56693</v>
      </c>
      <c r="T104">
        <v>44</v>
      </c>
      <c r="U104" s="28">
        <f t="shared" si="7"/>
        <v>7.8511143229306074E-4</v>
      </c>
      <c r="AB104" s="31">
        <v>56693</v>
      </c>
      <c r="AF104" s="31">
        <v>56043</v>
      </c>
      <c r="AG104" s="28">
        <f t="shared" ref="AG104:AG117" si="10">AF104/Q104</f>
        <v>0.98853473973859207</v>
      </c>
      <c r="AI104" s="26">
        <v>27.05</v>
      </c>
      <c r="AL104" s="26">
        <f t="shared" si="5"/>
        <v>1515.96315</v>
      </c>
    </row>
    <row r="105" spans="1:38">
      <c r="A105" s="1" t="s">
        <v>86</v>
      </c>
      <c r="B105" s="25">
        <v>43060</v>
      </c>
      <c r="C105" s="25">
        <v>43009</v>
      </c>
      <c r="D105" s="25">
        <v>43100</v>
      </c>
      <c r="E105" s="1" t="s">
        <v>67</v>
      </c>
      <c r="F105" s="1" t="s">
        <v>87</v>
      </c>
      <c r="H105" s="1" t="s">
        <v>88</v>
      </c>
      <c r="L105" t="s">
        <v>89</v>
      </c>
      <c r="Q105" s="31">
        <v>65529</v>
      </c>
      <c r="T105">
        <v>65</v>
      </c>
      <c r="U105" s="28">
        <f t="shared" si="7"/>
        <v>1.0035820158102767E-3</v>
      </c>
      <c r="AB105" s="31">
        <v>65529</v>
      </c>
      <c r="AF105" s="31">
        <v>64768</v>
      </c>
      <c r="AG105" s="28">
        <f t="shared" si="10"/>
        <v>0.98838682110210752</v>
      </c>
      <c r="AI105" s="26">
        <v>27.05</v>
      </c>
      <c r="AL105" s="26">
        <f t="shared" si="5"/>
        <v>1751.9744000000001</v>
      </c>
    </row>
    <row r="106" spans="1:38">
      <c r="A106" s="1" t="s">
        <v>86</v>
      </c>
      <c r="B106" s="25">
        <v>43061</v>
      </c>
      <c r="C106" s="25">
        <v>43009</v>
      </c>
      <c r="D106" s="25">
        <v>43100</v>
      </c>
      <c r="E106" s="1" t="s">
        <v>67</v>
      </c>
      <c r="F106" s="1" t="s">
        <v>87</v>
      </c>
      <c r="H106" s="1" t="s">
        <v>88</v>
      </c>
      <c r="L106" t="s">
        <v>89</v>
      </c>
      <c r="Q106" s="31">
        <v>65144</v>
      </c>
      <c r="T106">
        <v>76</v>
      </c>
      <c r="U106" s="28">
        <f t="shared" si="7"/>
        <v>1.1867026841340974E-3</v>
      </c>
      <c r="AB106" s="31">
        <v>65144</v>
      </c>
      <c r="AF106" s="31">
        <v>64043</v>
      </c>
      <c r="AG106" s="28">
        <f t="shared" si="10"/>
        <v>0.98309898071963653</v>
      </c>
      <c r="AI106" s="26">
        <v>27.05</v>
      </c>
      <c r="AL106" s="26">
        <f t="shared" si="5"/>
        <v>1732.3631500000001</v>
      </c>
    </row>
    <row r="107" spans="1:38">
      <c r="A107" s="1" t="s">
        <v>86</v>
      </c>
      <c r="B107" s="25">
        <v>43062</v>
      </c>
      <c r="C107" s="25">
        <v>43009</v>
      </c>
      <c r="D107" s="25">
        <v>43100</v>
      </c>
      <c r="E107" s="1" t="s">
        <v>67</v>
      </c>
      <c r="F107" s="1" t="s">
        <v>87</v>
      </c>
      <c r="H107" s="1" t="s">
        <v>88</v>
      </c>
      <c r="L107" t="s">
        <v>89</v>
      </c>
      <c r="Q107" s="31">
        <v>59762</v>
      </c>
      <c r="T107">
        <v>47</v>
      </c>
      <c r="U107" s="28">
        <f t="shared" si="7"/>
        <v>8.0028605969793463E-4</v>
      </c>
      <c r="AB107" s="31">
        <v>59762</v>
      </c>
      <c r="AF107" s="31">
        <v>58729</v>
      </c>
      <c r="AG107" s="28">
        <f t="shared" si="10"/>
        <v>0.9827147685820421</v>
      </c>
      <c r="AI107" s="26">
        <v>27.05</v>
      </c>
      <c r="AL107" s="26">
        <f t="shared" si="5"/>
        <v>1588.6194499999999</v>
      </c>
    </row>
    <row r="108" spans="1:38">
      <c r="A108" s="1" t="s">
        <v>86</v>
      </c>
      <c r="B108" s="25">
        <v>43063</v>
      </c>
      <c r="C108" s="25">
        <v>43009</v>
      </c>
      <c r="D108" s="25">
        <v>43100</v>
      </c>
      <c r="E108" s="1" t="s">
        <v>67</v>
      </c>
      <c r="F108" s="1" t="s">
        <v>87</v>
      </c>
      <c r="H108" s="1" t="s">
        <v>88</v>
      </c>
      <c r="L108" t="s">
        <v>89</v>
      </c>
      <c r="Q108" s="31">
        <v>59970</v>
      </c>
      <c r="T108">
        <v>42</v>
      </c>
      <c r="U108" s="28">
        <f t="shared" si="7"/>
        <v>7.109726783356468E-4</v>
      </c>
      <c r="AB108" s="31">
        <v>59970</v>
      </c>
      <c r="AF108" s="31">
        <v>59074</v>
      </c>
      <c r="AG108" s="28">
        <f t="shared" si="10"/>
        <v>0.9850591962647991</v>
      </c>
      <c r="AI108" s="26">
        <v>27.05</v>
      </c>
      <c r="AL108" s="26">
        <f t="shared" si="5"/>
        <v>1597.9516999999998</v>
      </c>
    </row>
    <row r="109" spans="1:38">
      <c r="A109" s="1" t="s">
        <v>86</v>
      </c>
      <c r="B109" s="25">
        <v>43064</v>
      </c>
      <c r="C109" s="25">
        <v>43009</v>
      </c>
      <c r="D109" s="25">
        <v>43100</v>
      </c>
      <c r="E109" s="1" t="s">
        <v>67</v>
      </c>
      <c r="F109" s="1" t="s">
        <v>87</v>
      </c>
      <c r="H109" s="1" t="s">
        <v>88</v>
      </c>
      <c r="L109" t="s">
        <v>89</v>
      </c>
      <c r="Q109" s="31">
        <v>60404</v>
      </c>
      <c r="T109">
        <v>37</v>
      </c>
      <c r="U109" s="28">
        <f t="shared" si="7"/>
        <v>6.2251833905377211E-4</v>
      </c>
      <c r="AB109" s="31">
        <v>60404</v>
      </c>
      <c r="AF109" s="31">
        <v>59436</v>
      </c>
      <c r="AG109" s="28">
        <f t="shared" si="10"/>
        <v>0.98397457122044896</v>
      </c>
      <c r="AI109" s="26">
        <v>27.05</v>
      </c>
      <c r="AL109" s="26">
        <f t="shared" si="5"/>
        <v>1607.7438</v>
      </c>
    </row>
    <row r="110" spans="1:38" s="37" customFormat="1">
      <c r="A110" s="37" t="s">
        <v>86</v>
      </c>
      <c r="B110" s="38">
        <v>43065</v>
      </c>
      <c r="C110" s="38">
        <v>43009</v>
      </c>
      <c r="D110" s="38">
        <v>43100</v>
      </c>
      <c r="E110" s="37" t="s">
        <v>67</v>
      </c>
      <c r="F110" s="37" t="s">
        <v>87</v>
      </c>
      <c r="H110" s="37" t="s">
        <v>88</v>
      </c>
      <c r="L110" s="37" t="s">
        <v>89</v>
      </c>
      <c r="Q110" s="39">
        <v>61622</v>
      </c>
      <c r="T110" s="37">
        <v>31</v>
      </c>
      <c r="U110" s="40">
        <f t="shared" si="7"/>
        <v>5.0880561984013655E-4</v>
      </c>
      <c r="AB110" s="39">
        <v>61622</v>
      </c>
      <c r="AF110" s="39">
        <v>60927</v>
      </c>
      <c r="AG110" s="40">
        <f t="shared" si="10"/>
        <v>0.98872156048164617</v>
      </c>
      <c r="AI110" s="41">
        <v>27.05</v>
      </c>
      <c r="AL110" s="41">
        <f t="shared" si="5"/>
        <v>1648.0753500000001</v>
      </c>
    </row>
    <row r="111" spans="1:38" s="37" customFormat="1">
      <c r="A111" s="37" t="s">
        <v>86</v>
      </c>
      <c r="B111" s="38">
        <v>43066</v>
      </c>
      <c r="C111" s="38">
        <v>43009</v>
      </c>
      <c r="D111" s="38">
        <v>43100</v>
      </c>
      <c r="E111" s="37" t="s">
        <v>67</v>
      </c>
      <c r="F111" s="37" t="s">
        <v>87</v>
      </c>
      <c r="H111" s="37" t="s">
        <v>88</v>
      </c>
      <c r="L111" s="37" t="s">
        <v>89</v>
      </c>
      <c r="Q111" s="39">
        <v>57644</v>
      </c>
      <c r="T111" s="37">
        <v>43</v>
      </c>
      <c r="U111" s="40">
        <f t="shared" si="7"/>
        <v>7.5587118548727319E-4</v>
      </c>
      <c r="AB111" s="39">
        <v>57644</v>
      </c>
      <c r="AF111" s="39">
        <v>56888</v>
      </c>
      <c r="AG111" s="40">
        <f t="shared" si="10"/>
        <v>0.98688501838873088</v>
      </c>
      <c r="AI111" s="41">
        <v>27.05</v>
      </c>
      <c r="AL111" s="41">
        <f t="shared" si="5"/>
        <v>1538.8204000000001</v>
      </c>
    </row>
    <row r="112" spans="1:38" s="37" customFormat="1">
      <c r="A112" s="37" t="s">
        <v>86</v>
      </c>
      <c r="B112" s="38">
        <v>43067</v>
      </c>
      <c r="C112" s="38">
        <v>43009</v>
      </c>
      <c r="D112" s="38">
        <v>43100</v>
      </c>
      <c r="E112" s="37" t="s">
        <v>67</v>
      </c>
      <c r="F112" s="37" t="s">
        <v>87</v>
      </c>
      <c r="H112" s="37" t="s">
        <v>88</v>
      </c>
      <c r="L112" s="37" t="s">
        <v>89</v>
      </c>
      <c r="Q112" s="39">
        <v>67816</v>
      </c>
      <c r="T112" s="37">
        <v>39</v>
      </c>
      <c r="U112" s="40">
        <f t="shared" si="7"/>
        <v>5.8387603862564564E-4</v>
      </c>
      <c r="AB112" s="39">
        <v>67816</v>
      </c>
      <c r="AF112" s="39">
        <v>66795</v>
      </c>
      <c r="AG112" s="40">
        <f t="shared" si="10"/>
        <v>0.98494455585702489</v>
      </c>
      <c r="AI112" s="41">
        <v>27.05</v>
      </c>
      <c r="AL112" s="41">
        <f t="shared" si="5"/>
        <v>1806.80475</v>
      </c>
    </row>
    <row r="113" spans="1:38" s="37" customFormat="1">
      <c r="A113" s="37" t="s">
        <v>86</v>
      </c>
      <c r="B113" s="38">
        <v>43068</v>
      </c>
      <c r="C113" s="38">
        <v>43009</v>
      </c>
      <c r="D113" s="38">
        <v>43100</v>
      </c>
      <c r="E113" s="37" t="s">
        <v>67</v>
      </c>
      <c r="F113" s="37" t="s">
        <v>87</v>
      </c>
      <c r="H113" s="37" t="s">
        <v>88</v>
      </c>
      <c r="L113" s="37" t="s">
        <v>89</v>
      </c>
      <c r="Q113" s="39">
        <v>54099</v>
      </c>
      <c r="T113" s="37">
        <v>21</v>
      </c>
      <c r="U113" s="40">
        <f t="shared" si="7"/>
        <v>3.9352372385878119E-4</v>
      </c>
      <c r="AB113" s="39">
        <v>54099</v>
      </c>
      <c r="AF113" s="39">
        <v>53364</v>
      </c>
      <c r="AG113" s="40">
        <f t="shared" si="10"/>
        <v>0.98641379692785447</v>
      </c>
      <c r="AI113" s="41">
        <v>27.05</v>
      </c>
      <c r="AL113" s="41">
        <f t="shared" si="5"/>
        <v>1443.4962</v>
      </c>
    </row>
    <row r="114" spans="1:38" s="37" customFormat="1">
      <c r="A114" s="37" t="s">
        <v>86</v>
      </c>
      <c r="B114" s="38">
        <v>43069</v>
      </c>
      <c r="C114" s="38">
        <v>43009</v>
      </c>
      <c r="D114" s="38">
        <v>43100</v>
      </c>
      <c r="E114" s="37" t="s">
        <v>67</v>
      </c>
      <c r="F114" s="37" t="s">
        <v>87</v>
      </c>
      <c r="H114" s="37" t="s">
        <v>88</v>
      </c>
      <c r="L114" s="37" t="s">
        <v>89</v>
      </c>
      <c r="Q114" s="39">
        <v>63243</v>
      </c>
      <c r="T114" s="37">
        <v>43</v>
      </c>
      <c r="U114" s="40">
        <f t="shared" si="7"/>
        <v>6.915963007639727E-4</v>
      </c>
      <c r="AB114" s="39">
        <v>63243</v>
      </c>
      <c r="AF114" s="39">
        <v>62175</v>
      </c>
      <c r="AG114" s="40">
        <f t="shared" si="10"/>
        <v>0.98311275556188038</v>
      </c>
      <c r="AI114" s="41">
        <v>27.05</v>
      </c>
      <c r="AL114" s="41">
        <f t="shared" si="5"/>
        <v>1681.83375</v>
      </c>
    </row>
    <row r="115" spans="1:38" s="37" customFormat="1">
      <c r="A115" s="37" t="s">
        <v>86</v>
      </c>
      <c r="B115" s="38">
        <v>43070</v>
      </c>
      <c r="C115" s="38">
        <v>43009</v>
      </c>
      <c r="D115" s="38">
        <v>43100</v>
      </c>
      <c r="E115" s="37" t="s">
        <v>67</v>
      </c>
      <c r="F115" s="37" t="s">
        <v>87</v>
      </c>
      <c r="H115" s="37" t="s">
        <v>88</v>
      </c>
      <c r="L115" s="37" t="s">
        <v>89</v>
      </c>
      <c r="Q115" s="39">
        <v>62132</v>
      </c>
      <c r="T115" s="37">
        <v>39</v>
      </c>
      <c r="U115" s="40">
        <f t="shared" si="7"/>
        <v>6.3572790845518119E-4</v>
      </c>
      <c r="AB115" s="39">
        <v>62132</v>
      </c>
      <c r="AF115" s="39">
        <v>61347</v>
      </c>
      <c r="AG115" s="40">
        <f t="shared" si="10"/>
        <v>0.98736560870404944</v>
      </c>
      <c r="AI115" s="41">
        <v>27.05</v>
      </c>
      <c r="AL115" s="41">
        <f t="shared" si="5"/>
        <v>1659.4363500000002</v>
      </c>
    </row>
    <row r="116" spans="1:38" s="37" customFormat="1">
      <c r="A116" s="37" t="s">
        <v>86</v>
      </c>
      <c r="B116" s="38">
        <v>43071</v>
      </c>
      <c r="C116" s="38">
        <v>43009</v>
      </c>
      <c r="D116" s="38">
        <v>43100</v>
      </c>
      <c r="E116" s="37" t="s">
        <v>67</v>
      </c>
      <c r="F116" s="37" t="s">
        <v>87</v>
      </c>
      <c r="H116" s="37" t="s">
        <v>88</v>
      </c>
      <c r="L116" s="37" t="s">
        <v>89</v>
      </c>
      <c r="Q116" s="39">
        <v>61861</v>
      </c>
      <c r="T116" s="37">
        <v>48</v>
      </c>
      <c r="U116" s="40">
        <f t="shared" si="7"/>
        <v>7.8521184361197451E-4</v>
      </c>
      <c r="AB116" s="39">
        <v>61861</v>
      </c>
      <c r="AF116" s="39">
        <v>61130</v>
      </c>
      <c r="AG116" s="40">
        <f t="shared" si="10"/>
        <v>0.988183184882236</v>
      </c>
      <c r="AI116" s="41">
        <v>27.05</v>
      </c>
      <c r="AL116" s="41">
        <f t="shared" si="5"/>
        <v>1653.5664999999999</v>
      </c>
    </row>
    <row r="117" spans="1:38" s="37" customFormat="1">
      <c r="A117" s="37" t="s">
        <v>86</v>
      </c>
      <c r="B117" s="38">
        <v>43072</v>
      </c>
      <c r="C117" s="38">
        <v>43009</v>
      </c>
      <c r="D117" s="38">
        <v>43100</v>
      </c>
      <c r="E117" s="37" t="s">
        <v>67</v>
      </c>
      <c r="F117" s="37" t="s">
        <v>87</v>
      </c>
      <c r="H117" s="37" t="s">
        <v>88</v>
      </c>
      <c r="L117" s="37" t="s">
        <v>89</v>
      </c>
      <c r="Q117" s="39">
        <v>64157</v>
      </c>
      <c r="T117" s="37">
        <v>49</v>
      </c>
      <c r="U117" s="40">
        <f t="shared" si="7"/>
        <v>7.7130129547135957E-4</v>
      </c>
      <c r="AB117" s="39">
        <v>64157</v>
      </c>
      <c r="AF117" s="39">
        <v>63529</v>
      </c>
      <c r="AG117" s="40">
        <f t="shared" si="10"/>
        <v>0.99021151238368377</v>
      </c>
      <c r="AI117" s="41">
        <v>27.05</v>
      </c>
      <c r="AL117" s="41">
        <f t="shared" si="5"/>
        <v>1718.4594500000001</v>
      </c>
    </row>
    <row r="118" spans="1:38" s="37" customFormat="1">
      <c r="A118" s="37" t="s">
        <v>86</v>
      </c>
      <c r="B118" s="38">
        <v>43066</v>
      </c>
      <c r="C118" s="38">
        <v>43009</v>
      </c>
      <c r="D118" s="38">
        <v>43100</v>
      </c>
      <c r="E118" s="37" t="s">
        <v>67</v>
      </c>
      <c r="F118" s="37" t="s">
        <v>87</v>
      </c>
      <c r="H118" s="37" t="s">
        <v>108</v>
      </c>
      <c r="L118" s="37" t="s">
        <v>107</v>
      </c>
      <c r="Q118" s="39"/>
      <c r="T118" s="37">
        <v>30</v>
      </c>
      <c r="U118" s="40">
        <f t="shared" si="7"/>
        <v>2.6852846401718583E-3</v>
      </c>
      <c r="AB118" s="39"/>
      <c r="AF118" s="39">
        <v>11172</v>
      </c>
      <c r="AG118" s="40"/>
      <c r="AI118" s="41">
        <v>6.17</v>
      </c>
      <c r="AL118" s="41">
        <f t="shared" ref="AL118:AL180" si="11">AF118*AI118/1000</f>
        <v>68.931240000000003</v>
      </c>
    </row>
    <row r="119" spans="1:38" s="37" customFormat="1">
      <c r="A119" s="37" t="s">
        <v>86</v>
      </c>
      <c r="B119" s="38">
        <v>43067</v>
      </c>
      <c r="C119" s="38">
        <v>43009</v>
      </c>
      <c r="D119" s="38">
        <v>43100</v>
      </c>
      <c r="E119" s="37" t="s">
        <v>67</v>
      </c>
      <c r="F119" s="37" t="s">
        <v>87</v>
      </c>
      <c r="H119" s="37" t="s">
        <v>108</v>
      </c>
      <c r="L119" s="37" t="s">
        <v>107</v>
      </c>
      <c r="Q119" s="39"/>
      <c r="T119" s="37">
        <v>27</v>
      </c>
      <c r="U119" s="40">
        <f t="shared" si="7"/>
        <v>1.5683996514667441E-3</v>
      </c>
      <c r="AB119" s="39"/>
      <c r="AF119" s="39">
        <v>17215</v>
      </c>
      <c r="AG119" s="40"/>
      <c r="AI119" s="41">
        <v>6.17</v>
      </c>
      <c r="AL119" s="41">
        <f t="shared" si="11"/>
        <v>106.21655</v>
      </c>
    </row>
    <row r="120" spans="1:38" s="37" customFormat="1">
      <c r="A120" s="37" t="s">
        <v>86</v>
      </c>
      <c r="B120" s="38">
        <v>43068</v>
      </c>
      <c r="C120" s="38">
        <v>43009</v>
      </c>
      <c r="D120" s="38">
        <v>43100</v>
      </c>
      <c r="E120" s="37" t="s">
        <v>67</v>
      </c>
      <c r="F120" s="37" t="s">
        <v>87</v>
      </c>
      <c r="H120" s="37" t="s">
        <v>108</v>
      </c>
      <c r="L120" s="37" t="s">
        <v>107</v>
      </c>
      <c r="Q120" s="39"/>
      <c r="T120" s="37">
        <v>13</v>
      </c>
      <c r="U120" s="40">
        <f t="shared" si="7"/>
        <v>9.5084844938560556E-4</v>
      </c>
      <c r="AB120" s="39"/>
      <c r="AF120" s="39">
        <v>13672</v>
      </c>
      <c r="AG120" s="40"/>
      <c r="AI120" s="41">
        <v>6.17</v>
      </c>
      <c r="AL120" s="41">
        <f t="shared" si="11"/>
        <v>84.35624</v>
      </c>
    </row>
    <row r="121" spans="1:38" s="37" customFormat="1">
      <c r="A121" s="37" t="s">
        <v>86</v>
      </c>
      <c r="B121" s="38">
        <v>43069</v>
      </c>
      <c r="C121" s="38">
        <v>43009</v>
      </c>
      <c r="D121" s="38">
        <v>43100</v>
      </c>
      <c r="E121" s="37" t="s">
        <v>67</v>
      </c>
      <c r="F121" s="37" t="s">
        <v>87</v>
      </c>
      <c r="H121" s="37" t="s">
        <v>108</v>
      </c>
      <c r="L121" s="37" t="s">
        <v>107</v>
      </c>
      <c r="Q121" s="39"/>
      <c r="T121" s="37">
        <v>12</v>
      </c>
      <c r="U121" s="40">
        <f t="shared" si="7"/>
        <v>8.3022000830220008E-4</v>
      </c>
      <c r="AB121" s="39"/>
      <c r="AF121" s="39">
        <v>14454</v>
      </c>
      <c r="AG121" s="40"/>
      <c r="AI121" s="41">
        <v>6.17</v>
      </c>
      <c r="AL121" s="41">
        <f t="shared" si="11"/>
        <v>89.181179999999998</v>
      </c>
    </row>
    <row r="122" spans="1:38" s="37" customFormat="1">
      <c r="A122" s="37" t="s">
        <v>86</v>
      </c>
      <c r="B122" s="38">
        <v>43070</v>
      </c>
      <c r="C122" s="38">
        <v>43009</v>
      </c>
      <c r="D122" s="38">
        <v>43100</v>
      </c>
      <c r="E122" s="37" t="s">
        <v>67</v>
      </c>
      <c r="F122" s="37" t="s">
        <v>87</v>
      </c>
      <c r="H122" s="37" t="s">
        <v>108</v>
      </c>
      <c r="L122" s="37" t="s">
        <v>107</v>
      </c>
      <c r="Q122" s="39"/>
      <c r="T122" s="37">
        <v>21</v>
      </c>
      <c r="U122" s="40">
        <f t="shared" si="7"/>
        <v>1.3151302605210421E-3</v>
      </c>
      <c r="AB122" s="39"/>
      <c r="AF122" s="39">
        <v>15968</v>
      </c>
      <c r="AG122" s="40"/>
      <c r="AI122" s="41">
        <v>6.17</v>
      </c>
      <c r="AL122" s="41">
        <f t="shared" si="11"/>
        <v>98.522559999999999</v>
      </c>
    </row>
    <row r="123" spans="1:38" s="37" customFormat="1">
      <c r="A123" s="37" t="s">
        <v>86</v>
      </c>
      <c r="B123" s="38">
        <v>43071</v>
      </c>
      <c r="C123" s="38">
        <v>43009</v>
      </c>
      <c r="D123" s="38">
        <v>43100</v>
      </c>
      <c r="E123" s="37" t="s">
        <v>67</v>
      </c>
      <c r="F123" s="37" t="s">
        <v>87</v>
      </c>
      <c r="H123" s="37" t="s">
        <v>108</v>
      </c>
      <c r="L123" s="37" t="s">
        <v>107</v>
      </c>
      <c r="Q123" s="39"/>
      <c r="T123" s="37">
        <v>12</v>
      </c>
      <c r="U123" s="40">
        <f t="shared" si="7"/>
        <v>8.9358850249460122E-4</v>
      </c>
      <c r="AB123" s="39"/>
      <c r="AF123" s="39">
        <v>13429</v>
      </c>
      <c r="AG123" s="40"/>
      <c r="AI123" s="41">
        <v>6.17</v>
      </c>
      <c r="AL123" s="41">
        <f t="shared" si="11"/>
        <v>82.856929999999991</v>
      </c>
    </row>
    <row r="124" spans="1:38" s="37" customFormat="1">
      <c r="A124" s="37" t="s">
        <v>86</v>
      </c>
      <c r="B124" s="38">
        <v>43072</v>
      </c>
      <c r="C124" s="38">
        <v>43009</v>
      </c>
      <c r="D124" s="38">
        <v>43100</v>
      </c>
      <c r="E124" s="37" t="s">
        <v>67</v>
      </c>
      <c r="F124" s="37" t="s">
        <v>87</v>
      </c>
      <c r="H124" s="37" t="s">
        <v>108</v>
      </c>
      <c r="L124" s="37" t="s">
        <v>107</v>
      </c>
      <c r="Q124" s="39"/>
      <c r="T124" s="37">
        <v>10</v>
      </c>
      <c r="U124" s="40">
        <f t="shared" si="7"/>
        <v>6.7100583775078846E-4</v>
      </c>
      <c r="AB124" s="39"/>
      <c r="AF124" s="39">
        <v>14903</v>
      </c>
      <c r="AG124" s="40"/>
      <c r="AI124" s="41">
        <v>6.17</v>
      </c>
      <c r="AL124" s="41">
        <f t="shared" si="11"/>
        <v>91.951509999999999</v>
      </c>
    </row>
    <row r="125" spans="1:38" s="37" customFormat="1">
      <c r="A125" s="37" t="s">
        <v>86</v>
      </c>
      <c r="B125" s="38">
        <v>43073</v>
      </c>
      <c r="C125" s="38">
        <v>43009</v>
      </c>
      <c r="D125" s="38">
        <v>43100</v>
      </c>
      <c r="E125" s="37" t="s">
        <v>67</v>
      </c>
      <c r="F125" s="37" t="s">
        <v>134</v>
      </c>
      <c r="H125" s="37" t="s">
        <v>88</v>
      </c>
      <c r="L125" s="37" t="s">
        <v>89</v>
      </c>
      <c r="Q125" s="39">
        <v>66651</v>
      </c>
      <c r="T125" s="37">
        <v>39</v>
      </c>
      <c r="U125" s="40">
        <f t="shared" si="7"/>
        <v>5.9247106006745059E-4</v>
      </c>
      <c r="AB125" s="39">
        <v>66651</v>
      </c>
      <c r="AF125" s="39">
        <v>65826</v>
      </c>
      <c r="AG125" s="40">
        <f t="shared" ref="AG125:AG145" si="12">AF125/Q125</f>
        <v>0.98762209119142996</v>
      </c>
      <c r="AI125" s="41">
        <v>27.05</v>
      </c>
      <c r="AL125" s="41">
        <f t="shared" si="11"/>
        <v>1780.5933</v>
      </c>
    </row>
    <row r="126" spans="1:38" s="37" customFormat="1">
      <c r="A126" s="37" t="s">
        <v>86</v>
      </c>
      <c r="B126" s="38">
        <v>43074</v>
      </c>
      <c r="C126" s="38">
        <v>43009</v>
      </c>
      <c r="D126" s="38">
        <v>43100</v>
      </c>
      <c r="E126" s="37" t="s">
        <v>67</v>
      </c>
      <c r="F126" s="37" t="s">
        <v>135</v>
      </c>
      <c r="H126" s="37" t="s">
        <v>88</v>
      </c>
      <c r="L126" s="37" t="s">
        <v>89</v>
      </c>
      <c r="Q126" s="39">
        <v>89146</v>
      </c>
      <c r="T126" s="37">
        <v>59</v>
      </c>
      <c r="U126" s="40">
        <f t="shared" si="7"/>
        <v>6.7084332965696033E-4</v>
      </c>
      <c r="AB126" s="39">
        <v>89146</v>
      </c>
      <c r="AF126" s="39">
        <v>87949</v>
      </c>
      <c r="AG126" s="40">
        <f t="shared" si="12"/>
        <v>0.98657258878693377</v>
      </c>
      <c r="AI126" s="41">
        <v>27.05</v>
      </c>
      <c r="AL126" s="41">
        <f t="shared" si="11"/>
        <v>2379.02045</v>
      </c>
    </row>
    <row r="127" spans="1:38">
      <c r="A127" s="37" t="s">
        <v>86</v>
      </c>
      <c r="B127" s="25">
        <v>43075</v>
      </c>
      <c r="C127" s="38">
        <v>43009</v>
      </c>
      <c r="D127" s="38">
        <v>43100</v>
      </c>
      <c r="E127" s="37" t="s">
        <v>67</v>
      </c>
      <c r="F127" s="37" t="s">
        <v>136</v>
      </c>
      <c r="H127" s="1" t="s">
        <v>88</v>
      </c>
      <c r="L127" t="s">
        <v>89</v>
      </c>
      <c r="Q127" s="31">
        <v>30301</v>
      </c>
      <c r="T127">
        <v>22</v>
      </c>
      <c r="U127" s="40">
        <f t="shared" si="7"/>
        <v>7.3795786931437008E-4</v>
      </c>
      <c r="AB127" s="31">
        <v>30301</v>
      </c>
      <c r="AF127" s="31">
        <v>29812</v>
      </c>
      <c r="AG127" s="40">
        <f t="shared" si="12"/>
        <v>0.98386191874855611</v>
      </c>
      <c r="AI127" s="26">
        <v>27.05</v>
      </c>
      <c r="AL127" s="41">
        <f t="shared" si="11"/>
        <v>806.41459999999995</v>
      </c>
    </row>
    <row r="128" spans="1:38">
      <c r="A128" s="37" t="s">
        <v>86</v>
      </c>
      <c r="B128" s="25">
        <v>43076</v>
      </c>
      <c r="C128" s="38">
        <v>43009</v>
      </c>
      <c r="D128" s="38">
        <v>43100</v>
      </c>
      <c r="E128" s="37" t="s">
        <v>67</v>
      </c>
      <c r="F128" s="37" t="s">
        <v>137</v>
      </c>
      <c r="H128" s="1" t="s">
        <v>88</v>
      </c>
      <c r="L128" t="s">
        <v>89</v>
      </c>
      <c r="Q128" s="31">
        <v>57118</v>
      </c>
      <c r="T128">
        <v>53</v>
      </c>
      <c r="U128" s="40">
        <f t="shared" si="7"/>
        <v>9.4185385271538245E-4</v>
      </c>
      <c r="AB128" s="31">
        <v>57118</v>
      </c>
      <c r="AF128" s="31">
        <v>56272</v>
      </c>
      <c r="AG128" s="40">
        <f t="shared" si="12"/>
        <v>0.98518855702230468</v>
      </c>
      <c r="AI128" s="26">
        <v>27.05</v>
      </c>
      <c r="AL128" s="41">
        <f t="shared" si="11"/>
        <v>1522.1576</v>
      </c>
    </row>
    <row r="129" spans="1:38">
      <c r="A129" s="37" t="s">
        <v>86</v>
      </c>
      <c r="B129" s="25">
        <v>43077</v>
      </c>
      <c r="C129" s="38">
        <v>43009</v>
      </c>
      <c r="D129" s="38">
        <v>43100</v>
      </c>
      <c r="E129" s="37" t="s">
        <v>67</v>
      </c>
      <c r="F129" s="37" t="s">
        <v>138</v>
      </c>
      <c r="H129" s="1" t="s">
        <v>88</v>
      </c>
      <c r="L129" t="s">
        <v>89</v>
      </c>
      <c r="Q129" s="31">
        <v>27988</v>
      </c>
      <c r="T129">
        <v>14</v>
      </c>
      <c r="U129" s="40">
        <f t="shared" si="7"/>
        <v>5.0607287449392713E-4</v>
      </c>
      <c r="AB129" s="31">
        <v>27988</v>
      </c>
      <c r="AF129" s="31">
        <v>27664</v>
      </c>
      <c r="AG129" s="40">
        <f t="shared" si="12"/>
        <v>0.98842361011862223</v>
      </c>
      <c r="AI129" s="26">
        <v>27.05</v>
      </c>
      <c r="AL129" s="41">
        <f t="shared" si="11"/>
        <v>748.3112000000001</v>
      </c>
    </row>
    <row r="130" spans="1:38">
      <c r="A130" s="37" t="s">
        <v>86</v>
      </c>
      <c r="B130" s="25">
        <v>43078</v>
      </c>
      <c r="C130" s="38">
        <v>43009</v>
      </c>
      <c r="D130" s="38">
        <v>43100</v>
      </c>
      <c r="E130" s="37" t="s">
        <v>67</v>
      </c>
      <c r="F130" s="37" t="s">
        <v>139</v>
      </c>
      <c r="H130" s="1" t="s">
        <v>88</v>
      </c>
      <c r="L130" t="s">
        <v>89</v>
      </c>
      <c r="Q130" s="31">
        <v>277</v>
      </c>
      <c r="T130">
        <v>0</v>
      </c>
      <c r="U130" s="40">
        <f t="shared" si="7"/>
        <v>0</v>
      </c>
      <c r="AB130" s="31">
        <v>277</v>
      </c>
      <c r="AF130" s="31">
        <v>273</v>
      </c>
      <c r="AG130" s="40">
        <f t="shared" si="12"/>
        <v>0.98555956678700363</v>
      </c>
      <c r="AI130" s="26">
        <v>27.05</v>
      </c>
      <c r="AL130" s="41">
        <f t="shared" si="11"/>
        <v>7.3846500000000006</v>
      </c>
    </row>
    <row r="131" spans="1:38">
      <c r="A131" s="37" t="s">
        <v>86</v>
      </c>
      <c r="B131" s="25">
        <v>43079</v>
      </c>
      <c r="C131" s="38">
        <v>43009</v>
      </c>
      <c r="D131" s="38">
        <v>43100</v>
      </c>
      <c r="E131" s="37" t="s">
        <v>67</v>
      </c>
      <c r="F131" s="37" t="s">
        <v>140</v>
      </c>
      <c r="H131" s="1" t="s">
        <v>88</v>
      </c>
      <c r="L131" t="s">
        <v>89</v>
      </c>
      <c r="Q131" s="31">
        <v>249</v>
      </c>
      <c r="T131">
        <v>0</v>
      </c>
      <c r="U131" s="40">
        <f t="shared" si="7"/>
        <v>0</v>
      </c>
      <c r="AB131" s="31">
        <v>249</v>
      </c>
      <c r="AF131" s="31">
        <v>244</v>
      </c>
      <c r="AG131" s="40">
        <f t="shared" si="12"/>
        <v>0.97991967871485941</v>
      </c>
      <c r="AI131" s="26">
        <v>27.05</v>
      </c>
      <c r="AL131" s="41">
        <f t="shared" si="11"/>
        <v>6.6002000000000001</v>
      </c>
    </row>
    <row r="132" spans="1:38">
      <c r="A132" s="37" t="s">
        <v>86</v>
      </c>
      <c r="B132" s="25">
        <v>43073</v>
      </c>
      <c r="C132" s="38">
        <v>43009</v>
      </c>
      <c r="D132" s="38">
        <v>43100</v>
      </c>
      <c r="E132" s="37" t="s">
        <v>67</v>
      </c>
      <c r="F132" s="37" t="s">
        <v>141</v>
      </c>
      <c r="H132" s="1" t="s">
        <v>108</v>
      </c>
      <c r="L132" t="s">
        <v>107</v>
      </c>
      <c r="T132">
        <v>18</v>
      </c>
      <c r="U132" s="40">
        <f t="shared" ref="U132:U180" si="13">T132/AF132</f>
        <v>1.0348990973380095E-3</v>
      </c>
      <c r="AF132" s="31">
        <v>17393</v>
      </c>
      <c r="AG132" s="40"/>
      <c r="AI132" s="26">
        <v>6.17</v>
      </c>
      <c r="AL132" s="41">
        <f t="shared" si="11"/>
        <v>107.31480999999999</v>
      </c>
    </row>
    <row r="133" spans="1:38">
      <c r="A133" s="37" t="s">
        <v>86</v>
      </c>
      <c r="B133" s="25">
        <v>43074</v>
      </c>
      <c r="C133" s="38">
        <v>43009</v>
      </c>
      <c r="D133" s="38">
        <v>43100</v>
      </c>
      <c r="E133" s="37" t="s">
        <v>67</v>
      </c>
      <c r="F133" s="37" t="s">
        <v>142</v>
      </c>
      <c r="H133" s="1" t="s">
        <v>108</v>
      </c>
      <c r="L133" t="s">
        <v>107</v>
      </c>
      <c r="T133">
        <v>11</v>
      </c>
      <c r="U133" s="40">
        <f t="shared" si="13"/>
        <v>6.0386473429951688E-4</v>
      </c>
      <c r="AF133" s="31">
        <v>18216</v>
      </c>
      <c r="AG133" s="40"/>
      <c r="AI133" s="26">
        <v>6.17</v>
      </c>
      <c r="AL133" s="41">
        <f t="shared" si="11"/>
        <v>112.39272</v>
      </c>
    </row>
    <row r="134" spans="1:38">
      <c r="A134" s="37" t="s">
        <v>86</v>
      </c>
      <c r="B134" s="25">
        <v>43075</v>
      </c>
      <c r="C134" s="38">
        <v>43009</v>
      </c>
      <c r="D134" s="38">
        <v>43100</v>
      </c>
      <c r="E134" s="37" t="s">
        <v>67</v>
      </c>
      <c r="F134" s="37" t="s">
        <v>143</v>
      </c>
      <c r="H134" s="1" t="s">
        <v>108</v>
      </c>
      <c r="L134" t="s">
        <v>107</v>
      </c>
      <c r="T134">
        <v>7</v>
      </c>
      <c r="U134" s="40">
        <f t="shared" si="13"/>
        <v>7.223196780518006E-4</v>
      </c>
      <c r="AF134" s="31">
        <v>9691</v>
      </c>
      <c r="AG134" s="40"/>
      <c r="AI134" s="26">
        <v>6.17</v>
      </c>
      <c r="AL134" s="41">
        <f t="shared" si="11"/>
        <v>59.793469999999999</v>
      </c>
    </row>
    <row r="135" spans="1:38">
      <c r="A135" s="37" t="s">
        <v>86</v>
      </c>
      <c r="B135" s="25">
        <v>43076</v>
      </c>
      <c r="C135" s="38">
        <v>43009</v>
      </c>
      <c r="D135" s="38">
        <v>43100</v>
      </c>
      <c r="E135" s="37" t="s">
        <v>67</v>
      </c>
      <c r="F135" s="37" t="s">
        <v>144</v>
      </c>
      <c r="H135" s="1" t="s">
        <v>108</v>
      </c>
      <c r="L135" t="s">
        <v>107</v>
      </c>
      <c r="T135">
        <v>14</v>
      </c>
      <c r="U135" s="40">
        <f t="shared" si="13"/>
        <v>1.2426770814841115E-3</v>
      </c>
      <c r="AF135" s="31">
        <v>11266</v>
      </c>
      <c r="AG135" s="40"/>
      <c r="AI135" s="26">
        <v>6.17</v>
      </c>
      <c r="AL135" s="41">
        <f t="shared" si="11"/>
        <v>69.511219999999994</v>
      </c>
    </row>
    <row r="136" spans="1:38">
      <c r="A136" s="37" t="s">
        <v>86</v>
      </c>
      <c r="B136" s="25">
        <v>43077</v>
      </c>
      <c r="C136" s="38">
        <v>43009</v>
      </c>
      <c r="D136" s="38">
        <v>43100</v>
      </c>
      <c r="E136" s="37" t="s">
        <v>67</v>
      </c>
      <c r="F136" s="37" t="s">
        <v>145</v>
      </c>
      <c r="H136" s="1" t="s">
        <v>108</v>
      </c>
      <c r="L136" t="s">
        <v>107</v>
      </c>
      <c r="T136">
        <v>3</v>
      </c>
      <c r="U136" s="40">
        <f t="shared" si="13"/>
        <v>4.6736251752609438E-4</v>
      </c>
      <c r="AF136" s="31">
        <v>6419</v>
      </c>
      <c r="AG136" s="40"/>
      <c r="AI136" s="26">
        <v>6.17</v>
      </c>
      <c r="AL136" s="41">
        <f t="shared" si="11"/>
        <v>39.605229999999999</v>
      </c>
    </row>
    <row r="137" spans="1:38">
      <c r="A137" s="37" t="s">
        <v>86</v>
      </c>
      <c r="B137" s="25">
        <v>43078</v>
      </c>
      <c r="C137" s="38">
        <v>43009</v>
      </c>
      <c r="D137" s="38">
        <v>43100</v>
      </c>
      <c r="E137" s="37" t="s">
        <v>67</v>
      </c>
      <c r="F137" s="37" t="s">
        <v>146</v>
      </c>
      <c r="H137" s="1" t="s">
        <v>108</v>
      </c>
      <c r="L137" t="s">
        <v>107</v>
      </c>
      <c r="T137">
        <v>0</v>
      </c>
      <c r="U137" s="40">
        <f t="shared" si="13"/>
        <v>0</v>
      </c>
      <c r="AF137" s="31">
        <v>125</v>
      </c>
      <c r="AG137" s="40"/>
      <c r="AI137" s="26">
        <v>6.17</v>
      </c>
      <c r="AL137" s="41">
        <f t="shared" si="11"/>
        <v>0.77124999999999999</v>
      </c>
    </row>
    <row r="138" spans="1:38">
      <c r="A138" s="37" t="s">
        <v>86</v>
      </c>
      <c r="B138" s="25">
        <v>43079</v>
      </c>
      <c r="C138" s="38">
        <v>43009</v>
      </c>
      <c r="D138" s="38">
        <v>43100</v>
      </c>
      <c r="E138" s="37" t="s">
        <v>67</v>
      </c>
      <c r="F138" s="37" t="s">
        <v>147</v>
      </c>
      <c r="H138" s="1" t="s">
        <v>108</v>
      </c>
      <c r="L138" t="s">
        <v>107</v>
      </c>
      <c r="T138">
        <v>0</v>
      </c>
      <c r="U138" s="40">
        <f t="shared" si="13"/>
        <v>0</v>
      </c>
      <c r="AF138" s="31">
        <v>124</v>
      </c>
      <c r="AG138" s="40"/>
      <c r="AI138" s="26">
        <v>6.17</v>
      </c>
      <c r="AL138" s="41">
        <f t="shared" si="11"/>
        <v>0.76508000000000009</v>
      </c>
    </row>
    <row r="139" spans="1:38">
      <c r="A139" s="37" t="s">
        <v>86</v>
      </c>
      <c r="B139" s="25">
        <v>43080</v>
      </c>
      <c r="C139" s="38">
        <v>43009</v>
      </c>
      <c r="D139" s="38">
        <v>43100</v>
      </c>
      <c r="E139" s="37" t="s">
        <v>67</v>
      </c>
      <c r="F139" s="37" t="s">
        <v>147</v>
      </c>
      <c r="H139" s="1" t="s">
        <v>88</v>
      </c>
      <c r="L139" t="s">
        <v>89</v>
      </c>
      <c r="Q139" s="31">
        <v>198</v>
      </c>
      <c r="T139">
        <v>0</v>
      </c>
      <c r="U139" s="40">
        <f t="shared" si="13"/>
        <v>0</v>
      </c>
      <c r="AB139" s="31">
        <v>198</v>
      </c>
      <c r="AF139" s="31">
        <v>196</v>
      </c>
      <c r="AG139" s="40">
        <f t="shared" si="12"/>
        <v>0.98989898989898994</v>
      </c>
      <c r="AI139" s="26">
        <v>27.05</v>
      </c>
      <c r="AL139" s="41">
        <f t="shared" si="11"/>
        <v>5.3018000000000001</v>
      </c>
    </row>
    <row r="140" spans="1:38">
      <c r="A140" s="37" t="s">
        <v>86</v>
      </c>
      <c r="B140" s="25">
        <v>43081</v>
      </c>
      <c r="C140" s="38">
        <v>43009</v>
      </c>
      <c r="D140" s="38">
        <v>43100</v>
      </c>
      <c r="E140" s="37" t="s">
        <v>67</v>
      </c>
      <c r="F140" s="37" t="s">
        <v>147</v>
      </c>
      <c r="H140" s="1" t="s">
        <v>88</v>
      </c>
      <c r="L140" t="s">
        <v>89</v>
      </c>
      <c r="Q140" s="31">
        <v>161</v>
      </c>
      <c r="T140">
        <v>0</v>
      </c>
      <c r="U140" s="40">
        <f t="shared" si="13"/>
        <v>0</v>
      </c>
      <c r="AB140" s="31">
        <v>161</v>
      </c>
      <c r="AF140" s="31">
        <v>159</v>
      </c>
      <c r="AG140" s="40">
        <f t="shared" si="12"/>
        <v>0.98757763975155277</v>
      </c>
      <c r="AI140" s="26">
        <v>27.05</v>
      </c>
      <c r="AL140" s="41">
        <f t="shared" si="11"/>
        <v>4.3009499999999994</v>
      </c>
    </row>
    <row r="141" spans="1:38">
      <c r="A141" s="37" t="s">
        <v>86</v>
      </c>
      <c r="B141" s="25">
        <v>43082</v>
      </c>
      <c r="C141" s="38">
        <v>43009</v>
      </c>
      <c r="D141" s="38">
        <v>43100</v>
      </c>
      <c r="E141" s="37" t="s">
        <v>67</v>
      </c>
      <c r="F141" s="37" t="s">
        <v>147</v>
      </c>
      <c r="H141" s="1" t="s">
        <v>88</v>
      </c>
      <c r="L141" t="s">
        <v>89</v>
      </c>
      <c r="Q141" s="31">
        <v>233</v>
      </c>
      <c r="T141">
        <v>0</v>
      </c>
      <c r="U141" s="40">
        <f t="shared" si="13"/>
        <v>0</v>
      </c>
      <c r="AB141" s="31">
        <v>233</v>
      </c>
      <c r="AF141" s="31">
        <v>230</v>
      </c>
      <c r="AG141" s="40">
        <f t="shared" si="12"/>
        <v>0.98712446351931327</v>
      </c>
      <c r="AI141" s="26">
        <v>27.05</v>
      </c>
      <c r="AL141" s="41">
        <f t="shared" si="11"/>
        <v>6.2214999999999998</v>
      </c>
    </row>
    <row r="142" spans="1:38">
      <c r="A142" s="37" t="s">
        <v>86</v>
      </c>
      <c r="B142" s="25">
        <v>43083</v>
      </c>
      <c r="C142" s="38">
        <v>43009</v>
      </c>
      <c r="D142" s="38">
        <v>43100</v>
      </c>
      <c r="E142" s="37" t="s">
        <v>67</v>
      </c>
      <c r="F142" s="37" t="s">
        <v>147</v>
      </c>
      <c r="H142" s="1" t="s">
        <v>88</v>
      </c>
      <c r="L142" t="s">
        <v>89</v>
      </c>
      <c r="Q142" s="31">
        <v>209</v>
      </c>
      <c r="T142">
        <v>0</v>
      </c>
      <c r="U142" s="40">
        <f t="shared" si="13"/>
        <v>0</v>
      </c>
      <c r="AB142" s="31">
        <v>209</v>
      </c>
      <c r="AF142" s="31">
        <v>200</v>
      </c>
      <c r="AG142" s="40">
        <f t="shared" si="12"/>
        <v>0.9569377990430622</v>
      </c>
      <c r="AI142" s="26">
        <v>27.05</v>
      </c>
      <c r="AL142" s="41">
        <f t="shared" si="11"/>
        <v>5.41</v>
      </c>
    </row>
    <row r="143" spans="1:38">
      <c r="A143" s="37" t="s">
        <v>86</v>
      </c>
      <c r="B143" s="25">
        <v>43084</v>
      </c>
      <c r="C143" s="38">
        <v>43009</v>
      </c>
      <c r="D143" s="38">
        <v>43100</v>
      </c>
      <c r="E143" s="37" t="s">
        <v>67</v>
      </c>
      <c r="F143" s="37" t="s">
        <v>147</v>
      </c>
      <c r="H143" s="1" t="s">
        <v>88</v>
      </c>
      <c r="L143" t="s">
        <v>89</v>
      </c>
      <c r="Q143" s="31">
        <v>215</v>
      </c>
      <c r="T143">
        <v>0</v>
      </c>
      <c r="U143" s="40">
        <f t="shared" si="13"/>
        <v>0</v>
      </c>
      <c r="AB143" s="31">
        <v>215</v>
      </c>
      <c r="AF143" s="31">
        <v>212</v>
      </c>
      <c r="AG143" s="40">
        <f t="shared" si="12"/>
        <v>0.98604651162790702</v>
      </c>
      <c r="AI143" s="26">
        <v>27.05</v>
      </c>
      <c r="AL143" s="41">
        <f t="shared" si="11"/>
        <v>5.7346000000000004</v>
      </c>
    </row>
    <row r="144" spans="1:38">
      <c r="A144" s="37" t="s">
        <v>86</v>
      </c>
      <c r="B144" s="25">
        <v>43085</v>
      </c>
      <c r="C144" s="38">
        <v>43009</v>
      </c>
      <c r="D144" s="38">
        <v>43100</v>
      </c>
      <c r="E144" s="37" t="s">
        <v>67</v>
      </c>
      <c r="F144" s="37" t="s">
        <v>147</v>
      </c>
      <c r="H144" s="1" t="s">
        <v>88</v>
      </c>
      <c r="L144" t="s">
        <v>89</v>
      </c>
      <c r="Q144" s="31">
        <v>239</v>
      </c>
      <c r="T144">
        <v>0</v>
      </c>
      <c r="U144" s="40">
        <f t="shared" si="13"/>
        <v>0</v>
      </c>
      <c r="AB144" s="31">
        <v>239</v>
      </c>
      <c r="AF144" s="31">
        <v>237</v>
      </c>
      <c r="AG144" s="40">
        <f t="shared" si="12"/>
        <v>0.99163179916317989</v>
      </c>
      <c r="AI144" s="26">
        <v>27.05</v>
      </c>
      <c r="AL144" s="41">
        <f t="shared" si="11"/>
        <v>6.4108499999999999</v>
      </c>
    </row>
    <row r="145" spans="1:38">
      <c r="A145" s="37" t="s">
        <v>86</v>
      </c>
      <c r="B145" s="25">
        <v>43086</v>
      </c>
      <c r="C145" s="38">
        <v>43009</v>
      </c>
      <c r="D145" s="38">
        <v>43100</v>
      </c>
      <c r="E145" s="37" t="s">
        <v>67</v>
      </c>
      <c r="F145" s="37" t="s">
        <v>147</v>
      </c>
      <c r="H145" s="1" t="s">
        <v>88</v>
      </c>
      <c r="L145" t="s">
        <v>89</v>
      </c>
      <c r="Q145" s="31">
        <v>253</v>
      </c>
      <c r="T145">
        <v>0</v>
      </c>
      <c r="U145" s="40">
        <f t="shared" si="13"/>
        <v>0</v>
      </c>
      <c r="AB145" s="31">
        <v>253</v>
      </c>
      <c r="AF145" s="31">
        <v>248</v>
      </c>
      <c r="AG145" s="40">
        <f t="shared" si="12"/>
        <v>0.98023715415019763</v>
      </c>
      <c r="AI145" s="26">
        <v>27.05</v>
      </c>
      <c r="AL145" s="41">
        <f t="shared" si="11"/>
        <v>6.7084000000000001</v>
      </c>
    </row>
    <row r="146" spans="1:38">
      <c r="A146" s="37" t="s">
        <v>86</v>
      </c>
      <c r="B146" s="25">
        <v>43080</v>
      </c>
      <c r="C146" s="38">
        <v>43009</v>
      </c>
      <c r="D146" s="38">
        <v>43100</v>
      </c>
      <c r="E146" s="37" t="s">
        <v>67</v>
      </c>
      <c r="F146" s="37" t="s">
        <v>147</v>
      </c>
      <c r="H146" s="1" t="s">
        <v>108</v>
      </c>
      <c r="L146" t="s">
        <v>107</v>
      </c>
      <c r="T146">
        <v>0</v>
      </c>
      <c r="U146" s="40">
        <f t="shared" si="13"/>
        <v>0</v>
      </c>
      <c r="AF146" s="31">
        <v>85</v>
      </c>
      <c r="AG146" s="40"/>
      <c r="AI146" s="26">
        <v>6.17</v>
      </c>
      <c r="AL146" s="41">
        <f t="shared" si="11"/>
        <v>0.52445000000000008</v>
      </c>
    </row>
    <row r="147" spans="1:38">
      <c r="A147" s="37" t="s">
        <v>86</v>
      </c>
      <c r="B147" s="25">
        <v>43081</v>
      </c>
      <c r="C147" s="38">
        <v>43009</v>
      </c>
      <c r="D147" s="38">
        <v>43100</v>
      </c>
      <c r="E147" s="37" t="s">
        <v>67</v>
      </c>
      <c r="F147" s="37" t="s">
        <v>147</v>
      </c>
      <c r="H147" s="1" t="s">
        <v>108</v>
      </c>
      <c r="L147" t="s">
        <v>107</v>
      </c>
      <c r="T147">
        <v>0</v>
      </c>
      <c r="U147" s="40">
        <f t="shared" si="13"/>
        <v>0</v>
      </c>
      <c r="AF147" s="31">
        <v>51</v>
      </c>
      <c r="AG147" s="40"/>
      <c r="AI147" s="26">
        <v>6.17</v>
      </c>
      <c r="AL147" s="41">
        <f t="shared" si="11"/>
        <v>0.31467000000000001</v>
      </c>
    </row>
    <row r="148" spans="1:38">
      <c r="A148" s="37" t="s">
        <v>86</v>
      </c>
      <c r="B148" s="25">
        <v>43082</v>
      </c>
      <c r="C148" s="38">
        <v>43009</v>
      </c>
      <c r="D148" s="38">
        <v>43100</v>
      </c>
      <c r="E148" s="37" t="s">
        <v>67</v>
      </c>
      <c r="F148" s="37" t="s">
        <v>147</v>
      </c>
      <c r="H148" s="1" t="s">
        <v>108</v>
      </c>
      <c r="L148" t="s">
        <v>107</v>
      </c>
      <c r="T148">
        <v>0</v>
      </c>
      <c r="U148" s="40">
        <f t="shared" si="13"/>
        <v>0</v>
      </c>
      <c r="AF148" s="31">
        <v>88</v>
      </c>
      <c r="AG148" s="40"/>
      <c r="AI148" s="26">
        <v>6.17</v>
      </c>
      <c r="AL148" s="41">
        <f t="shared" si="11"/>
        <v>0.54296</v>
      </c>
    </row>
    <row r="149" spans="1:38">
      <c r="A149" s="37" t="s">
        <v>86</v>
      </c>
      <c r="B149" s="25">
        <v>43083</v>
      </c>
      <c r="C149" s="38">
        <v>43009</v>
      </c>
      <c r="D149" s="38">
        <v>43100</v>
      </c>
      <c r="E149" s="37" t="s">
        <v>67</v>
      </c>
      <c r="F149" s="37" t="s">
        <v>147</v>
      </c>
      <c r="H149" s="1" t="s">
        <v>108</v>
      </c>
      <c r="L149" t="s">
        <v>107</v>
      </c>
      <c r="T149">
        <v>0</v>
      </c>
      <c r="U149" s="40">
        <f t="shared" si="13"/>
        <v>0</v>
      </c>
      <c r="AF149" s="31">
        <v>86</v>
      </c>
      <c r="AG149" s="40"/>
      <c r="AI149" s="26">
        <v>6.17</v>
      </c>
      <c r="AL149" s="41">
        <f t="shared" si="11"/>
        <v>0.53061999999999998</v>
      </c>
    </row>
    <row r="150" spans="1:38">
      <c r="A150" s="37" t="s">
        <v>86</v>
      </c>
      <c r="B150" s="25">
        <v>43084</v>
      </c>
      <c r="C150" s="38">
        <v>43009</v>
      </c>
      <c r="D150" s="38">
        <v>43100</v>
      </c>
      <c r="E150" s="37" t="s">
        <v>67</v>
      </c>
      <c r="F150" s="37" t="s">
        <v>147</v>
      </c>
      <c r="H150" s="1" t="s">
        <v>108</v>
      </c>
      <c r="L150" t="s">
        <v>107</v>
      </c>
      <c r="T150">
        <v>0</v>
      </c>
      <c r="U150" s="40">
        <f t="shared" si="13"/>
        <v>0</v>
      </c>
      <c r="AF150" s="31">
        <v>94</v>
      </c>
      <c r="AG150" s="40"/>
      <c r="AI150" s="26">
        <v>6.17</v>
      </c>
      <c r="AL150" s="41">
        <f t="shared" si="11"/>
        <v>0.57998000000000005</v>
      </c>
    </row>
    <row r="151" spans="1:38">
      <c r="A151" s="37" t="s">
        <v>86</v>
      </c>
      <c r="B151" s="25">
        <v>43085</v>
      </c>
      <c r="C151" s="38">
        <v>43009</v>
      </c>
      <c r="D151" s="38">
        <v>43100</v>
      </c>
      <c r="E151" s="37" t="s">
        <v>67</v>
      </c>
      <c r="F151" s="37" t="s">
        <v>147</v>
      </c>
      <c r="H151" s="1" t="s">
        <v>108</v>
      </c>
      <c r="L151" t="s">
        <v>107</v>
      </c>
      <c r="T151">
        <v>0</v>
      </c>
      <c r="U151" s="40">
        <f t="shared" si="13"/>
        <v>0</v>
      </c>
      <c r="AF151" s="31">
        <v>119</v>
      </c>
      <c r="AG151" s="40"/>
      <c r="AI151" s="26">
        <v>6.17</v>
      </c>
      <c r="AL151" s="41">
        <f t="shared" si="11"/>
        <v>0.73423000000000005</v>
      </c>
    </row>
    <row r="152" spans="1:38">
      <c r="A152" s="37" t="s">
        <v>86</v>
      </c>
      <c r="B152" s="25">
        <v>43086</v>
      </c>
      <c r="C152" s="38">
        <v>43009</v>
      </c>
      <c r="D152" s="38">
        <v>43100</v>
      </c>
      <c r="E152" s="37" t="s">
        <v>67</v>
      </c>
      <c r="F152" s="37" t="s">
        <v>147</v>
      </c>
      <c r="H152" s="1" t="s">
        <v>108</v>
      </c>
      <c r="L152" t="s">
        <v>107</v>
      </c>
      <c r="T152">
        <v>0</v>
      </c>
      <c r="U152" s="40">
        <f t="shared" si="13"/>
        <v>0</v>
      </c>
      <c r="AF152" s="31">
        <v>140</v>
      </c>
      <c r="AG152" s="40"/>
      <c r="AI152" s="26">
        <v>6.17</v>
      </c>
      <c r="AL152" s="41">
        <f t="shared" si="11"/>
        <v>0.8637999999999999</v>
      </c>
    </row>
    <row r="153" spans="1:38" s="37" customFormat="1">
      <c r="A153" s="37" t="s">
        <v>86</v>
      </c>
      <c r="B153" s="38">
        <v>43087</v>
      </c>
      <c r="C153" s="38">
        <v>43009</v>
      </c>
      <c r="D153" s="38">
        <v>43100</v>
      </c>
      <c r="E153" s="37" t="s">
        <v>67</v>
      </c>
      <c r="F153" s="37" t="s">
        <v>147</v>
      </c>
      <c r="H153" s="37" t="s">
        <v>88</v>
      </c>
      <c r="L153" s="37" t="s">
        <v>89</v>
      </c>
      <c r="Q153" s="37">
        <v>230</v>
      </c>
      <c r="T153" s="37">
        <v>0</v>
      </c>
      <c r="U153" s="40">
        <f t="shared" si="13"/>
        <v>0</v>
      </c>
      <c r="AB153" s="39">
        <v>230</v>
      </c>
      <c r="AF153" s="39">
        <v>226</v>
      </c>
      <c r="AG153" s="40">
        <f t="shared" ref="AG153:AG159" si="14">AF153/Q153</f>
        <v>0.9826086956521739</v>
      </c>
      <c r="AI153" s="41">
        <v>27.05</v>
      </c>
      <c r="AL153" s="41">
        <f t="shared" si="11"/>
        <v>6.1133000000000006</v>
      </c>
    </row>
    <row r="154" spans="1:38">
      <c r="A154" s="37" t="s">
        <v>86</v>
      </c>
      <c r="B154" s="25">
        <v>43088</v>
      </c>
      <c r="C154" s="38">
        <v>43009</v>
      </c>
      <c r="D154" s="38">
        <v>43100</v>
      </c>
      <c r="E154" s="37" t="s">
        <v>67</v>
      </c>
      <c r="F154" s="37" t="s">
        <v>147</v>
      </c>
      <c r="H154" s="1" t="s">
        <v>88</v>
      </c>
      <c r="L154" t="s">
        <v>89</v>
      </c>
      <c r="Q154">
        <v>297</v>
      </c>
      <c r="T154">
        <v>0</v>
      </c>
      <c r="U154" s="40">
        <f t="shared" si="13"/>
        <v>0</v>
      </c>
      <c r="AB154" s="31">
        <v>297</v>
      </c>
      <c r="AF154" s="31">
        <v>294</v>
      </c>
      <c r="AG154" s="40">
        <f t="shared" si="14"/>
        <v>0.98989898989898994</v>
      </c>
      <c r="AI154" s="26">
        <v>27.05</v>
      </c>
      <c r="AL154" s="41">
        <f t="shared" si="11"/>
        <v>7.9527000000000001</v>
      </c>
    </row>
    <row r="155" spans="1:38">
      <c r="A155" s="37" t="s">
        <v>86</v>
      </c>
      <c r="B155" s="25">
        <v>43089</v>
      </c>
      <c r="C155" s="38">
        <v>43009</v>
      </c>
      <c r="D155" s="38">
        <v>43100</v>
      </c>
      <c r="E155" s="37" t="s">
        <v>67</v>
      </c>
      <c r="F155" s="37" t="s">
        <v>147</v>
      </c>
      <c r="H155" s="1" t="s">
        <v>88</v>
      </c>
      <c r="L155" t="s">
        <v>89</v>
      </c>
      <c r="Q155">
        <v>302</v>
      </c>
      <c r="T155">
        <v>0</v>
      </c>
      <c r="U155" s="40">
        <f t="shared" si="13"/>
        <v>0</v>
      </c>
      <c r="AB155" s="31">
        <v>302</v>
      </c>
      <c r="AF155" s="31">
        <v>299</v>
      </c>
      <c r="AG155" s="40">
        <f t="shared" si="14"/>
        <v>0.99006622516556286</v>
      </c>
      <c r="AI155" s="26">
        <v>27.05</v>
      </c>
      <c r="AL155" s="41">
        <f t="shared" si="11"/>
        <v>8.0879499999999993</v>
      </c>
    </row>
    <row r="156" spans="1:38">
      <c r="A156" s="37" t="s">
        <v>86</v>
      </c>
      <c r="B156" s="25">
        <v>43090</v>
      </c>
      <c r="C156" s="38">
        <v>43009</v>
      </c>
      <c r="D156" s="38">
        <v>43100</v>
      </c>
      <c r="E156" s="37" t="s">
        <v>67</v>
      </c>
      <c r="F156" s="37" t="s">
        <v>147</v>
      </c>
      <c r="H156" s="1" t="s">
        <v>88</v>
      </c>
      <c r="L156" t="s">
        <v>89</v>
      </c>
      <c r="Q156">
        <v>261</v>
      </c>
      <c r="T156">
        <v>0</v>
      </c>
      <c r="U156" s="40">
        <f t="shared" si="13"/>
        <v>0</v>
      </c>
      <c r="AB156" s="31">
        <v>261</v>
      </c>
      <c r="AF156" s="31">
        <v>259</v>
      </c>
      <c r="AG156" s="40">
        <f t="shared" si="14"/>
        <v>0.9923371647509579</v>
      </c>
      <c r="AI156" s="26">
        <v>27.05</v>
      </c>
      <c r="AL156" s="41">
        <f t="shared" si="11"/>
        <v>7.0059499999999995</v>
      </c>
    </row>
    <row r="157" spans="1:38">
      <c r="A157" s="37" t="s">
        <v>86</v>
      </c>
      <c r="B157" s="25">
        <v>43091</v>
      </c>
      <c r="C157" s="38">
        <v>43009</v>
      </c>
      <c r="D157" s="38">
        <v>43100</v>
      </c>
      <c r="E157" s="37" t="s">
        <v>67</v>
      </c>
      <c r="F157" s="37" t="s">
        <v>147</v>
      </c>
      <c r="H157" s="1" t="s">
        <v>88</v>
      </c>
      <c r="L157" t="s">
        <v>89</v>
      </c>
      <c r="Q157">
        <v>272</v>
      </c>
      <c r="T157">
        <v>0</v>
      </c>
      <c r="U157" s="40">
        <f t="shared" si="13"/>
        <v>0</v>
      </c>
      <c r="AB157" s="31">
        <v>272</v>
      </c>
      <c r="AF157" s="31">
        <v>265</v>
      </c>
      <c r="AG157" s="40">
        <f t="shared" si="14"/>
        <v>0.97426470588235292</v>
      </c>
      <c r="AI157" s="26">
        <v>27.05</v>
      </c>
      <c r="AL157" s="41">
        <f t="shared" si="11"/>
        <v>7.1682499999999996</v>
      </c>
    </row>
    <row r="158" spans="1:38">
      <c r="A158" s="37" t="s">
        <v>86</v>
      </c>
      <c r="B158" s="25">
        <v>43092</v>
      </c>
      <c r="C158" s="38">
        <v>43009</v>
      </c>
      <c r="D158" s="38">
        <v>43100</v>
      </c>
      <c r="E158" s="37" t="s">
        <v>67</v>
      </c>
      <c r="F158" s="37" t="s">
        <v>147</v>
      </c>
      <c r="H158" s="1" t="s">
        <v>88</v>
      </c>
      <c r="L158" t="s">
        <v>89</v>
      </c>
      <c r="Q158">
        <v>272</v>
      </c>
      <c r="T158">
        <v>0</v>
      </c>
      <c r="U158" s="40">
        <f t="shared" si="13"/>
        <v>0</v>
      </c>
      <c r="AB158" s="31">
        <v>272</v>
      </c>
      <c r="AF158" s="31">
        <v>269</v>
      </c>
      <c r="AG158" s="40">
        <f t="shared" si="14"/>
        <v>0.98897058823529416</v>
      </c>
      <c r="AI158" s="26">
        <v>27.05</v>
      </c>
      <c r="AL158" s="41">
        <f t="shared" si="11"/>
        <v>7.2764499999999996</v>
      </c>
    </row>
    <row r="159" spans="1:38">
      <c r="A159" s="37" t="s">
        <v>86</v>
      </c>
      <c r="B159" s="25">
        <v>43093</v>
      </c>
      <c r="C159" s="38">
        <v>43009</v>
      </c>
      <c r="D159" s="38">
        <v>43100</v>
      </c>
      <c r="E159" s="37" t="s">
        <v>67</v>
      </c>
      <c r="F159" s="37" t="s">
        <v>147</v>
      </c>
      <c r="H159" s="1" t="s">
        <v>88</v>
      </c>
      <c r="L159" t="s">
        <v>89</v>
      </c>
      <c r="Q159">
        <v>222</v>
      </c>
      <c r="T159">
        <v>0</v>
      </c>
      <c r="U159" s="40">
        <f t="shared" si="13"/>
        <v>0</v>
      </c>
      <c r="AB159" s="31">
        <v>222</v>
      </c>
      <c r="AF159" s="31">
        <v>219</v>
      </c>
      <c r="AG159" s="40">
        <f t="shared" si="14"/>
        <v>0.98648648648648651</v>
      </c>
      <c r="AI159" s="26">
        <v>27.05</v>
      </c>
      <c r="AL159" s="41">
        <f t="shared" si="11"/>
        <v>5.9239499999999996</v>
      </c>
    </row>
    <row r="160" spans="1:38">
      <c r="A160" s="37" t="s">
        <v>86</v>
      </c>
      <c r="B160" s="25">
        <v>43087</v>
      </c>
      <c r="C160" s="38">
        <v>43009</v>
      </c>
      <c r="D160" s="38">
        <v>43100</v>
      </c>
      <c r="E160" s="37" t="s">
        <v>67</v>
      </c>
      <c r="F160" s="37" t="s">
        <v>147</v>
      </c>
      <c r="H160" s="1" t="s">
        <v>108</v>
      </c>
      <c r="L160" t="s">
        <v>107</v>
      </c>
      <c r="T160">
        <v>0</v>
      </c>
      <c r="U160" s="40">
        <f t="shared" si="13"/>
        <v>0</v>
      </c>
      <c r="AF160" s="31">
        <v>123</v>
      </c>
      <c r="AG160" s="40"/>
      <c r="AI160" s="26">
        <v>6.17</v>
      </c>
      <c r="AL160" s="41">
        <f t="shared" si="11"/>
        <v>0.75890999999999997</v>
      </c>
    </row>
    <row r="161" spans="1:38">
      <c r="A161" s="37" t="s">
        <v>86</v>
      </c>
      <c r="B161" s="25">
        <v>43088</v>
      </c>
      <c r="C161" s="38">
        <v>43009</v>
      </c>
      <c r="D161" s="38">
        <v>43100</v>
      </c>
      <c r="E161" s="37" t="s">
        <v>67</v>
      </c>
      <c r="F161" s="37" t="s">
        <v>147</v>
      </c>
      <c r="H161" s="1" t="s">
        <v>108</v>
      </c>
      <c r="L161" t="s">
        <v>107</v>
      </c>
      <c r="T161">
        <v>0</v>
      </c>
      <c r="U161" s="40">
        <f t="shared" si="13"/>
        <v>0</v>
      </c>
      <c r="AF161" s="31">
        <v>101</v>
      </c>
      <c r="AG161" s="40"/>
      <c r="AI161" s="26">
        <v>6.17</v>
      </c>
      <c r="AL161" s="41">
        <f t="shared" si="11"/>
        <v>0.62317</v>
      </c>
    </row>
    <row r="162" spans="1:38">
      <c r="A162" s="37" t="s">
        <v>86</v>
      </c>
      <c r="B162" s="25">
        <v>43089</v>
      </c>
      <c r="C162" s="38">
        <v>43009</v>
      </c>
      <c r="D162" s="38">
        <v>43100</v>
      </c>
      <c r="E162" s="37" t="s">
        <v>67</v>
      </c>
      <c r="F162" s="37" t="s">
        <v>147</v>
      </c>
      <c r="H162" s="1" t="s">
        <v>108</v>
      </c>
      <c r="L162" t="s">
        <v>107</v>
      </c>
      <c r="T162">
        <v>0</v>
      </c>
      <c r="U162" s="40">
        <f t="shared" si="13"/>
        <v>0</v>
      </c>
      <c r="AF162" s="31">
        <v>131</v>
      </c>
      <c r="AG162" s="40"/>
      <c r="AI162" s="26">
        <v>6.17</v>
      </c>
      <c r="AL162" s="41">
        <f t="shared" si="11"/>
        <v>0.80826999999999993</v>
      </c>
    </row>
    <row r="163" spans="1:38">
      <c r="A163" s="37" t="s">
        <v>86</v>
      </c>
      <c r="B163" s="25">
        <v>43090</v>
      </c>
      <c r="C163" s="38">
        <v>43009</v>
      </c>
      <c r="D163" s="38">
        <v>43100</v>
      </c>
      <c r="E163" s="37" t="s">
        <v>67</v>
      </c>
      <c r="F163" s="37" t="s">
        <v>147</v>
      </c>
      <c r="H163" s="1" t="s">
        <v>108</v>
      </c>
      <c r="L163" t="s">
        <v>107</v>
      </c>
      <c r="T163">
        <v>0</v>
      </c>
      <c r="U163" s="40">
        <f t="shared" si="13"/>
        <v>0</v>
      </c>
      <c r="AF163" s="31">
        <v>112</v>
      </c>
      <c r="AG163" s="40"/>
      <c r="AI163" s="26">
        <v>6.17</v>
      </c>
      <c r="AL163" s="41">
        <f t="shared" si="11"/>
        <v>0.69103999999999999</v>
      </c>
    </row>
    <row r="164" spans="1:38">
      <c r="A164" s="37" t="s">
        <v>86</v>
      </c>
      <c r="B164" s="25">
        <v>43091</v>
      </c>
      <c r="C164" s="38">
        <v>43009</v>
      </c>
      <c r="D164" s="38">
        <v>43100</v>
      </c>
      <c r="E164" s="37" t="s">
        <v>67</v>
      </c>
      <c r="F164" s="37" t="s">
        <v>147</v>
      </c>
      <c r="H164" s="1" t="s">
        <v>108</v>
      </c>
      <c r="L164" t="s">
        <v>107</v>
      </c>
      <c r="T164">
        <v>0</v>
      </c>
      <c r="U164" s="40">
        <f t="shared" si="13"/>
        <v>0</v>
      </c>
      <c r="AF164" s="31">
        <v>136</v>
      </c>
      <c r="AG164" s="40"/>
      <c r="AI164" s="26">
        <v>6.17</v>
      </c>
      <c r="AL164" s="41">
        <f t="shared" si="11"/>
        <v>0.83911999999999998</v>
      </c>
    </row>
    <row r="165" spans="1:38">
      <c r="A165" s="37" t="s">
        <v>86</v>
      </c>
      <c r="B165" s="25">
        <v>43092</v>
      </c>
      <c r="C165" s="38">
        <v>43009</v>
      </c>
      <c r="D165" s="38">
        <v>43100</v>
      </c>
      <c r="E165" s="37" t="s">
        <v>67</v>
      </c>
      <c r="F165" s="37" t="s">
        <v>147</v>
      </c>
      <c r="H165" s="1" t="s">
        <v>108</v>
      </c>
      <c r="L165" t="s">
        <v>107</v>
      </c>
      <c r="T165">
        <v>0</v>
      </c>
      <c r="U165" s="40">
        <f t="shared" si="13"/>
        <v>0</v>
      </c>
      <c r="AF165" s="31">
        <v>122</v>
      </c>
      <c r="AG165" s="40"/>
      <c r="AI165" s="26">
        <v>6.17</v>
      </c>
      <c r="AL165" s="41">
        <f t="shared" si="11"/>
        <v>0.75273999999999996</v>
      </c>
    </row>
    <row r="166" spans="1:38">
      <c r="A166" s="37" t="s">
        <v>86</v>
      </c>
      <c r="B166" s="25">
        <v>43093</v>
      </c>
      <c r="C166" s="38">
        <v>43009</v>
      </c>
      <c r="D166" s="38">
        <v>43100</v>
      </c>
      <c r="E166" s="37" t="s">
        <v>67</v>
      </c>
      <c r="F166" s="37" t="s">
        <v>147</v>
      </c>
      <c r="H166" s="1" t="s">
        <v>108</v>
      </c>
      <c r="L166" t="s">
        <v>107</v>
      </c>
      <c r="T166">
        <v>0</v>
      </c>
      <c r="U166" s="40">
        <f t="shared" si="13"/>
        <v>0</v>
      </c>
      <c r="AF166" s="31">
        <v>126</v>
      </c>
      <c r="AG166" s="40"/>
      <c r="AI166" s="26">
        <v>6.17</v>
      </c>
      <c r="AL166" s="41">
        <f t="shared" si="11"/>
        <v>0.77742</v>
      </c>
    </row>
    <row r="167" spans="1:38" s="37" customFormat="1">
      <c r="A167" s="37" t="s">
        <v>86</v>
      </c>
      <c r="B167" s="38">
        <v>43094</v>
      </c>
      <c r="C167" s="38">
        <v>43009</v>
      </c>
      <c r="D167" s="38">
        <v>43100</v>
      </c>
      <c r="E167" s="37" t="s">
        <v>67</v>
      </c>
      <c r="F167" s="37" t="s">
        <v>147</v>
      </c>
      <c r="H167" s="37" t="s">
        <v>88</v>
      </c>
      <c r="L167" s="37" t="s">
        <v>89</v>
      </c>
      <c r="Q167" s="39">
        <v>356</v>
      </c>
      <c r="T167" s="37">
        <v>0</v>
      </c>
      <c r="U167" s="40">
        <f t="shared" si="13"/>
        <v>0</v>
      </c>
      <c r="AB167" s="39">
        <v>356</v>
      </c>
      <c r="AF167" s="39">
        <v>347</v>
      </c>
      <c r="AG167" s="40">
        <f t="shared" ref="AG167:AG173" si="15">AF167/Q167</f>
        <v>0.9747191011235955</v>
      </c>
      <c r="AI167" s="41">
        <v>27.05</v>
      </c>
      <c r="AL167" s="41">
        <f t="shared" si="11"/>
        <v>9.3863500000000002</v>
      </c>
    </row>
    <row r="168" spans="1:38">
      <c r="A168" s="37" t="s">
        <v>86</v>
      </c>
      <c r="B168" s="25">
        <v>43095</v>
      </c>
      <c r="C168" s="38">
        <v>43009</v>
      </c>
      <c r="D168" s="38">
        <v>43100</v>
      </c>
      <c r="E168" s="37" t="s">
        <v>67</v>
      </c>
      <c r="F168" s="37" t="s">
        <v>147</v>
      </c>
      <c r="H168" s="1" t="s">
        <v>88</v>
      </c>
      <c r="L168" t="s">
        <v>89</v>
      </c>
      <c r="Q168" s="31">
        <v>506</v>
      </c>
      <c r="T168">
        <v>0</v>
      </c>
      <c r="U168" s="40">
        <f t="shared" si="13"/>
        <v>0</v>
      </c>
      <c r="AB168" s="31">
        <v>506</v>
      </c>
      <c r="AF168" s="31">
        <v>504</v>
      </c>
      <c r="AG168" s="40">
        <f t="shared" si="15"/>
        <v>0.99604743083003955</v>
      </c>
      <c r="AI168" s="26">
        <v>27.05</v>
      </c>
      <c r="AL168" s="41">
        <f t="shared" si="11"/>
        <v>13.6332</v>
      </c>
    </row>
    <row r="169" spans="1:38">
      <c r="A169" s="37" t="s">
        <v>86</v>
      </c>
      <c r="B169" s="25">
        <v>43096</v>
      </c>
      <c r="C169" s="38">
        <v>43009</v>
      </c>
      <c r="D169" s="38">
        <v>43100</v>
      </c>
      <c r="E169" s="37" t="s">
        <v>67</v>
      </c>
      <c r="F169" s="37" t="s">
        <v>147</v>
      </c>
      <c r="H169" s="1" t="s">
        <v>88</v>
      </c>
      <c r="L169" t="s">
        <v>89</v>
      </c>
      <c r="Q169" s="31">
        <v>4007</v>
      </c>
      <c r="T169">
        <v>0</v>
      </c>
      <c r="U169" s="40">
        <f t="shared" si="13"/>
        <v>0</v>
      </c>
      <c r="AB169" s="31">
        <v>4007</v>
      </c>
      <c r="AF169" s="31">
        <v>3933</v>
      </c>
      <c r="AG169" s="40">
        <f t="shared" si="15"/>
        <v>0.98153231844272526</v>
      </c>
      <c r="AI169" s="26">
        <v>27.05</v>
      </c>
      <c r="AL169" s="41">
        <f t="shared" si="11"/>
        <v>106.38765000000001</v>
      </c>
    </row>
    <row r="170" spans="1:38">
      <c r="A170" s="37" t="s">
        <v>86</v>
      </c>
      <c r="B170" s="25">
        <v>43097</v>
      </c>
      <c r="C170" s="38">
        <v>43009</v>
      </c>
      <c r="D170" s="38">
        <v>43100</v>
      </c>
      <c r="E170" s="37" t="s">
        <v>67</v>
      </c>
      <c r="F170" s="37" t="s">
        <v>147</v>
      </c>
      <c r="H170" s="1" t="s">
        <v>88</v>
      </c>
      <c r="L170" t="s">
        <v>89</v>
      </c>
      <c r="Q170" s="31">
        <v>9090</v>
      </c>
      <c r="T170">
        <v>0</v>
      </c>
      <c r="U170" s="40">
        <f t="shared" si="13"/>
        <v>0</v>
      </c>
      <c r="AB170" s="31">
        <v>9090</v>
      </c>
      <c r="AF170" s="31">
        <v>8983</v>
      </c>
      <c r="AG170" s="40">
        <f t="shared" si="15"/>
        <v>0.98822882288228819</v>
      </c>
      <c r="AI170" s="26">
        <v>27.05</v>
      </c>
      <c r="AL170" s="41">
        <f t="shared" si="11"/>
        <v>242.99015</v>
      </c>
    </row>
    <row r="171" spans="1:38">
      <c r="A171" s="37" t="s">
        <v>86</v>
      </c>
      <c r="B171" s="25">
        <v>43098</v>
      </c>
      <c r="C171" s="38">
        <v>43009</v>
      </c>
      <c r="D171" s="38">
        <v>43100</v>
      </c>
      <c r="E171" s="37" t="s">
        <v>67</v>
      </c>
      <c r="F171" s="37" t="s">
        <v>147</v>
      </c>
      <c r="H171" s="1" t="s">
        <v>88</v>
      </c>
      <c r="L171" t="s">
        <v>89</v>
      </c>
      <c r="Q171" s="31">
        <v>8584</v>
      </c>
      <c r="T171">
        <v>0</v>
      </c>
      <c r="U171" s="40">
        <f t="shared" si="13"/>
        <v>0</v>
      </c>
      <c r="AB171" s="31">
        <v>8584</v>
      </c>
      <c r="AF171" s="31">
        <v>8464</v>
      </c>
      <c r="AG171" s="40">
        <f t="shared" si="15"/>
        <v>0.98602050326188262</v>
      </c>
      <c r="AI171" s="26">
        <v>27.05</v>
      </c>
      <c r="AL171" s="41">
        <f t="shared" si="11"/>
        <v>228.9512</v>
      </c>
    </row>
    <row r="172" spans="1:38">
      <c r="A172" s="37" t="s">
        <v>86</v>
      </c>
      <c r="B172" s="25">
        <v>43099</v>
      </c>
      <c r="C172" s="38">
        <v>43009</v>
      </c>
      <c r="D172" s="38">
        <v>43100</v>
      </c>
      <c r="E172" s="37" t="s">
        <v>67</v>
      </c>
      <c r="F172" s="37" t="s">
        <v>147</v>
      </c>
      <c r="H172" s="1" t="s">
        <v>88</v>
      </c>
      <c r="L172" t="s">
        <v>89</v>
      </c>
      <c r="Q172" s="31">
        <v>7458</v>
      </c>
      <c r="T172">
        <v>0</v>
      </c>
      <c r="U172" s="40">
        <f t="shared" si="13"/>
        <v>0</v>
      </c>
      <c r="AB172" s="31">
        <v>7458</v>
      </c>
      <c r="AF172" s="31">
        <v>7348</v>
      </c>
      <c r="AG172" s="40">
        <f t="shared" si="15"/>
        <v>0.98525073746312686</v>
      </c>
      <c r="AI172" s="26">
        <v>27.05</v>
      </c>
      <c r="AL172" s="41">
        <f t="shared" si="11"/>
        <v>198.76339999999999</v>
      </c>
    </row>
    <row r="173" spans="1:38">
      <c r="A173" s="37" t="s">
        <v>86</v>
      </c>
      <c r="B173" s="25">
        <v>43100</v>
      </c>
      <c r="C173" s="38">
        <v>43009</v>
      </c>
      <c r="D173" s="38">
        <v>43100</v>
      </c>
      <c r="E173" s="37" t="s">
        <v>67</v>
      </c>
      <c r="F173" s="37" t="s">
        <v>147</v>
      </c>
      <c r="H173" s="1" t="s">
        <v>88</v>
      </c>
      <c r="L173" t="s">
        <v>89</v>
      </c>
      <c r="Q173" s="31">
        <v>6887</v>
      </c>
      <c r="T173">
        <v>0</v>
      </c>
      <c r="U173" s="40">
        <f t="shared" si="13"/>
        <v>0</v>
      </c>
      <c r="AB173" s="31">
        <v>6887</v>
      </c>
      <c r="AF173" s="31">
        <v>6805</v>
      </c>
      <c r="AG173" s="40">
        <f t="shared" si="15"/>
        <v>0.98809350951067232</v>
      </c>
      <c r="AI173" s="26">
        <v>27.05</v>
      </c>
      <c r="AL173" s="41">
        <f t="shared" si="11"/>
        <v>184.07525000000001</v>
      </c>
    </row>
    <row r="174" spans="1:38">
      <c r="A174" s="37" t="s">
        <v>86</v>
      </c>
      <c r="B174" s="25">
        <v>43094</v>
      </c>
      <c r="C174" s="38">
        <v>43009</v>
      </c>
      <c r="D174" s="38">
        <v>43100</v>
      </c>
      <c r="E174" s="37" t="s">
        <v>67</v>
      </c>
      <c r="F174" s="37" t="s">
        <v>147</v>
      </c>
      <c r="H174" s="1" t="s">
        <v>108</v>
      </c>
      <c r="L174" t="s">
        <v>107</v>
      </c>
      <c r="T174">
        <v>0</v>
      </c>
      <c r="U174" s="40">
        <f t="shared" si="13"/>
        <v>0</v>
      </c>
      <c r="AF174" s="31">
        <v>191</v>
      </c>
      <c r="AG174" s="40"/>
      <c r="AI174" s="26">
        <v>6.17</v>
      </c>
      <c r="AL174" s="41">
        <f t="shared" si="11"/>
        <v>1.1784700000000001</v>
      </c>
    </row>
    <row r="175" spans="1:38">
      <c r="A175" s="37" t="s">
        <v>86</v>
      </c>
      <c r="B175" s="25">
        <v>43095</v>
      </c>
      <c r="C175" s="38">
        <v>43009</v>
      </c>
      <c r="D175" s="38">
        <v>43100</v>
      </c>
      <c r="E175" s="37" t="s">
        <v>67</v>
      </c>
      <c r="F175" s="37" t="s">
        <v>147</v>
      </c>
      <c r="H175" s="1" t="s">
        <v>108</v>
      </c>
      <c r="L175" t="s">
        <v>107</v>
      </c>
      <c r="T175">
        <v>0</v>
      </c>
      <c r="U175" s="40">
        <f t="shared" si="13"/>
        <v>0</v>
      </c>
      <c r="AF175" s="31">
        <v>202</v>
      </c>
      <c r="AG175" s="40"/>
      <c r="AI175" s="26">
        <v>6.17</v>
      </c>
      <c r="AL175" s="41">
        <f t="shared" si="11"/>
        <v>1.24634</v>
      </c>
    </row>
    <row r="176" spans="1:38">
      <c r="A176" s="37" t="s">
        <v>86</v>
      </c>
      <c r="B176" s="25">
        <v>43096</v>
      </c>
      <c r="C176" s="38">
        <v>43009</v>
      </c>
      <c r="D176" s="38">
        <v>43100</v>
      </c>
      <c r="E176" s="37" t="s">
        <v>67</v>
      </c>
      <c r="F176" s="37" t="s">
        <v>147</v>
      </c>
      <c r="H176" s="1" t="s">
        <v>108</v>
      </c>
      <c r="L176" t="s">
        <v>107</v>
      </c>
      <c r="T176">
        <v>0</v>
      </c>
      <c r="U176" s="40">
        <f t="shared" si="13"/>
        <v>0</v>
      </c>
      <c r="AF176" s="31">
        <v>2406</v>
      </c>
      <c r="AG176" s="40"/>
      <c r="AI176" s="26">
        <v>6.17</v>
      </c>
      <c r="AL176" s="41">
        <f t="shared" si="11"/>
        <v>14.84502</v>
      </c>
    </row>
    <row r="177" spans="1:38">
      <c r="A177" s="37" t="s">
        <v>86</v>
      </c>
      <c r="B177" s="25">
        <v>43097</v>
      </c>
      <c r="C177" s="38">
        <v>43009</v>
      </c>
      <c r="D177" s="38">
        <v>43100</v>
      </c>
      <c r="E177" s="37" t="s">
        <v>67</v>
      </c>
      <c r="F177" s="37" t="s">
        <v>147</v>
      </c>
      <c r="H177" s="1" t="s">
        <v>108</v>
      </c>
      <c r="L177" t="s">
        <v>107</v>
      </c>
      <c r="T177">
        <v>0</v>
      </c>
      <c r="U177" s="40">
        <f t="shared" si="13"/>
        <v>0</v>
      </c>
      <c r="AF177" s="31">
        <v>6088</v>
      </c>
      <c r="AG177" s="40"/>
      <c r="AI177" s="26">
        <v>6.17</v>
      </c>
      <c r="AL177" s="41">
        <f t="shared" si="11"/>
        <v>37.562959999999997</v>
      </c>
    </row>
    <row r="178" spans="1:38">
      <c r="A178" s="37" t="s">
        <v>86</v>
      </c>
      <c r="B178" s="25">
        <v>43098</v>
      </c>
      <c r="C178" s="38">
        <v>43009</v>
      </c>
      <c r="D178" s="38">
        <v>43100</v>
      </c>
      <c r="E178" s="37" t="s">
        <v>67</v>
      </c>
      <c r="F178" s="37" t="s">
        <v>147</v>
      </c>
      <c r="H178" s="1" t="s">
        <v>108</v>
      </c>
      <c r="L178" t="s">
        <v>107</v>
      </c>
      <c r="T178">
        <v>0</v>
      </c>
      <c r="U178" s="40">
        <f t="shared" si="13"/>
        <v>0</v>
      </c>
      <c r="AF178" s="31">
        <v>6069</v>
      </c>
      <c r="AG178" s="40"/>
      <c r="AI178" s="26">
        <v>6.17</v>
      </c>
      <c r="AL178" s="41">
        <f t="shared" si="11"/>
        <v>37.445730000000005</v>
      </c>
    </row>
    <row r="179" spans="1:38">
      <c r="A179" s="37" t="s">
        <v>86</v>
      </c>
      <c r="B179" s="25">
        <v>43099</v>
      </c>
      <c r="C179" s="38">
        <v>43009</v>
      </c>
      <c r="D179" s="38">
        <v>43100</v>
      </c>
      <c r="E179" s="37" t="s">
        <v>67</v>
      </c>
      <c r="F179" s="37" t="s">
        <v>147</v>
      </c>
      <c r="H179" s="1" t="s">
        <v>108</v>
      </c>
      <c r="L179" t="s">
        <v>107</v>
      </c>
      <c r="T179">
        <v>0</v>
      </c>
      <c r="U179" s="40">
        <f t="shared" si="13"/>
        <v>0</v>
      </c>
      <c r="AF179" s="31">
        <v>5477</v>
      </c>
      <c r="AG179" s="40"/>
      <c r="AI179" s="26">
        <v>6.17</v>
      </c>
      <c r="AL179" s="41">
        <f t="shared" si="11"/>
        <v>33.793089999999999</v>
      </c>
    </row>
    <row r="180" spans="1:38">
      <c r="A180" s="37" t="s">
        <v>86</v>
      </c>
      <c r="B180" s="25">
        <v>43100</v>
      </c>
      <c r="C180" s="38">
        <v>43009</v>
      </c>
      <c r="D180" s="38">
        <v>43100</v>
      </c>
      <c r="E180" s="37" t="s">
        <v>67</v>
      </c>
      <c r="F180" s="37" t="s">
        <v>147</v>
      </c>
      <c r="H180" s="1" t="s">
        <v>108</v>
      </c>
      <c r="L180" t="s">
        <v>107</v>
      </c>
      <c r="T180">
        <v>0</v>
      </c>
      <c r="U180" s="40">
        <f t="shared" si="13"/>
        <v>0</v>
      </c>
      <c r="AF180" s="31">
        <v>5027</v>
      </c>
      <c r="AG180" s="40"/>
      <c r="AI180" s="26">
        <v>6.17</v>
      </c>
      <c r="AL180" s="41">
        <f t="shared" si="11"/>
        <v>31.016590000000001</v>
      </c>
    </row>
  </sheetData>
  <mergeCells count="4">
    <mergeCell ref="P1:Z1"/>
    <mergeCell ref="A1:O1"/>
    <mergeCell ref="AI1:AL1"/>
    <mergeCell ref="AA1:AH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matrix!$A$2:$A$4</xm:f>
          </x14:formula1>
          <xm:sqref>J3</xm:sqref>
        </x14:dataValidation>
        <x14:dataValidation type="list" allowBlank="1" showInputMessage="1" showErrorMessage="1">
          <x14:formula1>
            <xm:f>matrix!$B$2:$B$6</xm:f>
          </x14:formula1>
          <xm:sqref>K3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2" max="2" width="10.85546875" bestFit="1" customWidth="1"/>
  </cols>
  <sheetData>
    <row r="1" spans="1:2">
      <c r="A1" s="6" t="s">
        <v>33</v>
      </c>
      <c r="B1" s="8" t="s">
        <v>34</v>
      </c>
    </row>
    <row r="2" spans="1:2">
      <c r="A2" t="s">
        <v>35</v>
      </c>
      <c r="B2" s="7" t="s">
        <v>39</v>
      </c>
    </row>
    <row r="3" spans="1:2">
      <c r="A3" t="s">
        <v>36</v>
      </c>
      <c r="B3" s="7" t="s">
        <v>40</v>
      </c>
    </row>
    <row r="4" spans="1:2">
      <c r="A4" t="s">
        <v>37</v>
      </c>
      <c r="B4" s="7" t="s">
        <v>38</v>
      </c>
    </row>
    <row r="5" spans="1:2">
      <c r="B5" s="7" t="s">
        <v>41</v>
      </c>
    </row>
    <row r="6" spans="1:2">
      <c r="B6" s="7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>
      <selection activeCell="C8" sqref="C8"/>
    </sheetView>
  </sheetViews>
  <sheetFormatPr defaultRowHeight="15"/>
  <cols>
    <col min="1" max="1" width="229.85546875" customWidth="1"/>
    <col min="2" max="2" width="25.140625" bestFit="1" customWidth="1"/>
    <col min="3" max="3" width="32.28515625" bestFit="1" customWidth="1"/>
    <col min="4" max="4" width="28.42578125" bestFit="1" customWidth="1"/>
    <col min="5" max="5" width="22.42578125" bestFit="1" customWidth="1"/>
    <col min="6" max="6" width="22.85546875" bestFit="1" customWidth="1"/>
  </cols>
  <sheetData>
    <row r="1" spans="1:6">
      <c r="A1" s="53" t="s">
        <v>24</v>
      </c>
      <c r="B1" s="1" t="s">
        <v>164</v>
      </c>
    </row>
    <row r="3" spans="1:6">
      <c r="A3" s="53" t="s">
        <v>154</v>
      </c>
      <c r="B3" s="1" t="s">
        <v>158</v>
      </c>
      <c r="C3" s="1" t="s">
        <v>159</v>
      </c>
      <c r="D3" s="1" t="s">
        <v>156</v>
      </c>
      <c r="E3" s="1" t="s">
        <v>157</v>
      </c>
      <c r="F3" s="1" t="s">
        <v>160</v>
      </c>
    </row>
    <row r="4" spans="1:6">
      <c r="A4" s="54" t="s">
        <v>67</v>
      </c>
      <c r="B4" s="56">
        <v>763549</v>
      </c>
      <c r="C4" s="56">
        <v>753052</v>
      </c>
      <c r="D4" s="56">
        <v>763549</v>
      </c>
      <c r="E4" s="56">
        <v>404</v>
      </c>
      <c r="F4" s="56">
        <v>21541.619409999999</v>
      </c>
    </row>
    <row r="5" spans="1:6">
      <c r="A5" s="55" t="s">
        <v>115</v>
      </c>
      <c r="B5" s="56">
        <v>437333</v>
      </c>
      <c r="C5" s="56">
        <v>432311</v>
      </c>
      <c r="D5" s="56">
        <v>437333</v>
      </c>
      <c r="E5" s="56">
        <v>132</v>
      </c>
      <c r="F5" s="56">
        <v>12865.575360000003</v>
      </c>
    </row>
    <row r="6" spans="1:6">
      <c r="A6" s="55" t="s">
        <v>114</v>
      </c>
      <c r="B6" s="56">
        <v>326216</v>
      </c>
      <c r="C6" s="56">
        <v>320741</v>
      </c>
      <c r="D6" s="56">
        <v>326216</v>
      </c>
      <c r="E6" s="56">
        <v>272</v>
      </c>
      <c r="F6" s="56">
        <v>8676.0440499999986</v>
      </c>
    </row>
    <row r="7" spans="1:6">
      <c r="A7" s="54" t="s">
        <v>155</v>
      </c>
      <c r="B7" s="56">
        <v>763549</v>
      </c>
      <c r="C7" s="56">
        <v>753052</v>
      </c>
      <c r="D7" s="56">
        <v>763549</v>
      </c>
      <c r="E7" s="56">
        <v>404</v>
      </c>
      <c r="F7" s="56">
        <v>21541.619409999999</v>
      </c>
    </row>
    <row r="8" spans="1:6">
      <c r="C8" s="57">
        <f>GETPIVOTDATA("Sum of Video views - Completions",$A$3,"Publisher","Hulu","Placement Name","HULU.COM»Run of Site»1 x 1 (Other/Custom)»SS»Video Player:  Long/Short Form»Multiple Devices»Johnnie Walker Blue A25+_|US-General-General-Hulu-In-Stream-Video-General-TBD-EN-General»PJT1B5")/GETPIVOTDATA("Sum of Video views - total",$A$3,"Publisher","Hulu","Placement Name","HULU.COM»Run of Site»1 x 1 (Other/Custom)»SS»Video Player:  Long/Short Form»Multiple Devices»Johnnie Walker Blue A25+_|US-General-General-Hulu-In-Stream-Video-General-TBD-EN-General»PJT1B5")</f>
        <v>0.983216641734311</v>
      </c>
    </row>
    <row r="9" spans="1:6">
      <c r="C9" s="5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0"/>
  <sheetViews>
    <sheetView topLeftCell="M1" zoomScale="80" zoomScaleNormal="80" workbookViewId="0">
      <pane ySplit="2" topLeftCell="A3" activePane="bottomLeft" state="frozen"/>
      <selection activeCell="A2" sqref="A2"/>
      <selection pane="bottomLeft" activeCell="J31" sqref="J31"/>
    </sheetView>
  </sheetViews>
  <sheetFormatPr defaultColWidth="21" defaultRowHeight="15"/>
  <cols>
    <col min="1" max="1" width="21" style="1"/>
    <col min="2" max="4" width="21" style="25"/>
    <col min="5" max="5" width="21" style="1"/>
    <col min="6" max="6" width="33.28515625" style="1" customWidth="1"/>
    <col min="7" max="7" width="21" style="1"/>
    <col min="8" max="8" width="25.85546875" style="1" customWidth="1"/>
    <col min="9" max="16" width="21" style="1"/>
    <col min="17" max="17" width="21" style="31"/>
    <col min="18" max="20" width="21" style="1"/>
    <col min="21" max="21" width="21" style="28"/>
    <col min="22" max="27" width="21" style="1"/>
    <col min="28" max="28" width="21" style="31"/>
    <col min="29" max="31" width="21" style="1"/>
    <col min="32" max="32" width="21" style="31"/>
    <col min="33" max="34" width="21" style="1"/>
    <col min="35" max="35" width="21" style="26"/>
    <col min="36" max="16384" width="21" style="1"/>
  </cols>
  <sheetData>
    <row r="1" spans="1:51" s="5" customFormat="1" ht="15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  <c r="P1" s="66" t="s">
        <v>1</v>
      </c>
      <c r="Q1" s="67"/>
      <c r="R1" s="67"/>
      <c r="S1" s="67"/>
      <c r="T1" s="67"/>
      <c r="U1" s="67"/>
      <c r="V1" s="67"/>
      <c r="W1" s="67"/>
      <c r="X1" s="67"/>
      <c r="Y1" s="67"/>
      <c r="Z1" s="68"/>
      <c r="AA1" s="69" t="s">
        <v>2</v>
      </c>
      <c r="AB1" s="70"/>
      <c r="AC1" s="70"/>
      <c r="AD1" s="70"/>
      <c r="AE1" s="70"/>
      <c r="AF1" s="70"/>
      <c r="AG1" s="70"/>
      <c r="AH1" s="71"/>
      <c r="AI1" s="72" t="s">
        <v>3</v>
      </c>
      <c r="AJ1" s="73"/>
      <c r="AK1" s="73"/>
      <c r="AL1" s="74"/>
    </row>
    <row r="2" spans="1:51" ht="60.75" thickBot="1">
      <c r="A2" s="23" t="s">
        <v>28</v>
      </c>
      <c r="B2" s="34" t="s">
        <v>24</v>
      </c>
      <c r="C2" s="34" t="s">
        <v>64</v>
      </c>
      <c r="D2" s="34" t="s">
        <v>65</v>
      </c>
      <c r="E2" s="20" t="s">
        <v>4</v>
      </c>
      <c r="F2" s="20" t="s">
        <v>27</v>
      </c>
      <c r="G2" s="20" t="s">
        <v>26</v>
      </c>
      <c r="H2" s="24" t="s">
        <v>29</v>
      </c>
      <c r="I2" s="24" t="s">
        <v>30</v>
      </c>
      <c r="J2" s="24" t="s">
        <v>31</v>
      </c>
      <c r="K2" s="24" t="s">
        <v>32</v>
      </c>
      <c r="L2" s="20" t="s">
        <v>5</v>
      </c>
      <c r="M2" s="20" t="s">
        <v>25</v>
      </c>
      <c r="N2" s="20" t="s">
        <v>6</v>
      </c>
      <c r="O2" s="22" t="s">
        <v>7</v>
      </c>
      <c r="P2" s="19" t="s">
        <v>8</v>
      </c>
      <c r="Q2" s="30" t="s">
        <v>9</v>
      </c>
      <c r="R2" s="20" t="s">
        <v>10</v>
      </c>
      <c r="S2" s="20" t="s">
        <v>11</v>
      </c>
      <c r="T2" s="20" t="s">
        <v>12</v>
      </c>
      <c r="U2" s="33" t="s">
        <v>63</v>
      </c>
      <c r="V2" s="20" t="s">
        <v>13</v>
      </c>
      <c r="W2" s="20" t="s">
        <v>14</v>
      </c>
      <c r="X2" s="20" t="s">
        <v>16</v>
      </c>
      <c r="Y2" s="20" t="s">
        <v>17</v>
      </c>
      <c r="Z2" s="22" t="s">
        <v>18</v>
      </c>
      <c r="AA2" s="19" t="s">
        <v>19</v>
      </c>
      <c r="AB2" s="30" t="s">
        <v>20</v>
      </c>
      <c r="AC2" s="20" t="s">
        <v>58</v>
      </c>
      <c r="AD2" s="20" t="s">
        <v>59</v>
      </c>
      <c r="AE2" s="20" t="s">
        <v>60</v>
      </c>
      <c r="AF2" s="32" t="s">
        <v>61</v>
      </c>
      <c r="AG2" s="21" t="s">
        <v>62</v>
      </c>
      <c r="AH2" s="22" t="s">
        <v>21</v>
      </c>
      <c r="AI2" s="35" t="s">
        <v>43</v>
      </c>
      <c r="AJ2" s="17" t="s">
        <v>44</v>
      </c>
      <c r="AK2" s="17" t="s">
        <v>22</v>
      </c>
      <c r="AL2" s="18" t="s">
        <v>23</v>
      </c>
      <c r="AM2" s="2"/>
      <c r="AN2" s="2"/>
      <c r="AO2" s="2"/>
      <c r="AP2" s="2"/>
      <c r="AQ2" s="3"/>
      <c r="AR2" s="2"/>
      <c r="AS2" s="4"/>
      <c r="AT2" s="4"/>
      <c r="AU2" s="4"/>
      <c r="AV2" s="4"/>
      <c r="AW2" s="4"/>
      <c r="AX2" s="2"/>
      <c r="AY2" s="4"/>
    </row>
    <row r="3" spans="1:51">
      <c r="A3" s="1" t="s">
        <v>111</v>
      </c>
      <c r="B3" s="25">
        <v>43041</v>
      </c>
      <c r="C3" s="25">
        <v>43041</v>
      </c>
      <c r="D3" s="25">
        <v>43100</v>
      </c>
      <c r="E3" s="1" t="s">
        <v>67</v>
      </c>
      <c r="F3" s="1" t="s">
        <v>109</v>
      </c>
      <c r="H3" s="1" t="s">
        <v>112</v>
      </c>
      <c r="L3" s="1" t="s">
        <v>114</v>
      </c>
      <c r="Q3" s="31">
        <v>125823</v>
      </c>
      <c r="T3" s="1">
        <v>71</v>
      </c>
      <c r="U3" s="28">
        <f>T3/AF3</f>
        <v>5.720455058171388E-4</v>
      </c>
      <c r="AB3" s="31">
        <v>125823</v>
      </c>
      <c r="AF3" s="31">
        <v>124116</v>
      </c>
      <c r="AG3" s="28">
        <f>AF3/Q3</f>
        <v>0.986433323001359</v>
      </c>
      <c r="AI3" s="26">
        <v>27.05</v>
      </c>
      <c r="AL3" s="26">
        <f>AF3*AI3/1000</f>
        <v>3357.3378000000002</v>
      </c>
    </row>
    <row r="4" spans="1:51">
      <c r="A4" s="1" t="s">
        <v>111</v>
      </c>
      <c r="B4" s="25">
        <v>43042</v>
      </c>
      <c r="C4" s="25">
        <v>43041</v>
      </c>
      <c r="D4" s="25">
        <v>43100</v>
      </c>
      <c r="E4" s="1" t="s">
        <v>67</v>
      </c>
      <c r="F4" s="1" t="s">
        <v>109</v>
      </c>
      <c r="H4" s="1" t="s">
        <v>112</v>
      </c>
      <c r="L4" s="1" t="s">
        <v>114</v>
      </c>
      <c r="Q4" s="31">
        <v>82792</v>
      </c>
      <c r="T4" s="1">
        <v>54</v>
      </c>
      <c r="U4" s="28">
        <f t="shared" ref="U4:U68" si="0">T4/AF4</f>
        <v>6.6312997347480103E-4</v>
      </c>
      <c r="AB4" s="31">
        <v>82792</v>
      </c>
      <c r="AF4" s="31">
        <v>81432</v>
      </c>
      <c r="AG4" s="28">
        <f t="shared" ref="AG4:AG68" si="1">AF4/Q4</f>
        <v>0.98357329210551747</v>
      </c>
      <c r="AI4" s="26">
        <v>27.05</v>
      </c>
      <c r="AL4" s="26">
        <f t="shared" ref="AL4:AL68" si="2">AF4*AI4/1000</f>
        <v>2202.7356</v>
      </c>
    </row>
    <row r="5" spans="1:51">
      <c r="A5" s="1" t="s">
        <v>111</v>
      </c>
      <c r="B5" s="25">
        <v>43043</v>
      </c>
      <c r="C5" s="25">
        <v>43041</v>
      </c>
      <c r="D5" s="25">
        <v>43100</v>
      </c>
      <c r="E5" s="1" t="s">
        <v>67</v>
      </c>
      <c r="F5" s="1" t="s">
        <v>109</v>
      </c>
      <c r="H5" s="1" t="s">
        <v>112</v>
      </c>
      <c r="L5" s="1" t="s">
        <v>114</v>
      </c>
      <c r="Q5" s="31">
        <v>36395</v>
      </c>
      <c r="T5" s="1">
        <v>33</v>
      </c>
      <c r="U5" s="28">
        <f t="shared" si="0"/>
        <v>9.2431796538009077E-4</v>
      </c>
      <c r="AB5" s="31">
        <v>36395</v>
      </c>
      <c r="AF5" s="31">
        <v>35702</v>
      </c>
      <c r="AG5" s="28">
        <f t="shared" si="1"/>
        <v>0.9809589229289738</v>
      </c>
      <c r="AI5" s="26">
        <v>27.05</v>
      </c>
      <c r="AL5" s="26">
        <f t="shared" si="2"/>
        <v>965.73910000000001</v>
      </c>
    </row>
    <row r="6" spans="1:51">
      <c r="A6" s="1" t="s">
        <v>111</v>
      </c>
      <c r="B6" s="25">
        <v>43044</v>
      </c>
      <c r="C6" s="25">
        <v>43041</v>
      </c>
      <c r="D6" s="25">
        <v>43100</v>
      </c>
      <c r="E6" s="1" t="s">
        <v>67</v>
      </c>
      <c r="F6" s="1" t="s">
        <v>109</v>
      </c>
      <c r="H6" s="1" t="s">
        <v>112</v>
      </c>
      <c r="L6" s="1" t="s">
        <v>114</v>
      </c>
      <c r="Q6" s="31">
        <v>40941</v>
      </c>
      <c r="T6" s="1">
        <v>36</v>
      </c>
      <c r="U6" s="28">
        <f t="shared" si="0"/>
        <v>8.9458774414790515E-4</v>
      </c>
      <c r="AB6" s="31">
        <v>40941</v>
      </c>
      <c r="AF6" s="31">
        <v>40242</v>
      </c>
      <c r="AG6" s="28">
        <f t="shared" si="1"/>
        <v>0.98292665054590755</v>
      </c>
      <c r="AI6" s="26">
        <v>27.05</v>
      </c>
      <c r="AL6" s="26">
        <f t="shared" si="2"/>
        <v>1088.5461</v>
      </c>
    </row>
    <row r="7" spans="1:51">
      <c r="A7" s="1" t="s">
        <v>111</v>
      </c>
      <c r="B7" s="25">
        <v>43040</v>
      </c>
      <c r="C7" s="25">
        <v>43040</v>
      </c>
      <c r="D7" s="25">
        <v>43100</v>
      </c>
      <c r="E7" s="1" t="s">
        <v>67</v>
      </c>
      <c r="F7" s="1" t="s">
        <v>110</v>
      </c>
      <c r="H7" s="1" t="s">
        <v>113</v>
      </c>
      <c r="L7" s="1" t="s">
        <v>115</v>
      </c>
      <c r="Q7" s="31">
        <v>77919</v>
      </c>
      <c r="T7" s="1">
        <v>26</v>
      </c>
      <c r="U7" s="28">
        <f t="shared" si="0"/>
        <v>3.3901399084662224E-4</v>
      </c>
      <c r="AB7" s="31">
        <v>77919</v>
      </c>
      <c r="AF7" s="31">
        <v>76693</v>
      </c>
      <c r="AG7" s="28">
        <f t="shared" si="1"/>
        <v>0.98426571182895062</v>
      </c>
      <c r="AI7" s="26">
        <v>29.76</v>
      </c>
      <c r="AL7" s="26">
        <f>AF7*AI7/1000</f>
        <v>2282.3836800000004</v>
      </c>
    </row>
    <row r="8" spans="1:51">
      <c r="A8" s="1" t="s">
        <v>111</v>
      </c>
      <c r="B8" s="25">
        <v>43041</v>
      </c>
      <c r="C8" s="25">
        <v>43040</v>
      </c>
      <c r="D8" s="25">
        <v>43100</v>
      </c>
      <c r="E8" s="1" t="s">
        <v>67</v>
      </c>
      <c r="F8" s="1" t="s">
        <v>110</v>
      </c>
      <c r="H8" s="1" t="s">
        <v>113</v>
      </c>
      <c r="L8" s="1" t="s">
        <v>115</v>
      </c>
      <c r="Q8" s="31">
        <v>73785</v>
      </c>
      <c r="T8" s="1">
        <v>17</v>
      </c>
      <c r="U8" s="28">
        <f t="shared" si="0"/>
        <v>2.3353893918371272E-4</v>
      </c>
      <c r="AB8" s="31">
        <v>73785</v>
      </c>
      <c r="AF8" s="31">
        <v>72793</v>
      </c>
      <c r="AG8" s="28">
        <f t="shared" si="1"/>
        <v>0.98655553296740528</v>
      </c>
      <c r="AI8" s="26">
        <v>29.76</v>
      </c>
      <c r="AL8" s="26">
        <f t="shared" si="2"/>
        <v>2166.3196800000001</v>
      </c>
    </row>
    <row r="9" spans="1:51">
      <c r="A9" s="1" t="s">
        <v>111</v>
      </c>
      <c r="B9" s="25">
        <v>43042</v>
      </c>
      <c r="C9" s="25">
        <v>43040</v>
      </c>
      <c r="D9" s="25">
        <v>43100</v>
      </c>
      <c r="E9" s="1" t="s">
        <v>67</v>
      </c>
      <c r="F9" s="1" t="s">
        <v>110</v>
      </c>
      <c r="H9" s="1" t="s">
        <v>113</v>
      </c>
      <c r="L9" s="1" t="s">
        <v>115</v>
      </c>
      <c r="Q9" s="31">
        <v>78677</v>
      </c>
      <c r="T9" s="1">
        <v>21</v>
      </c>
      <c r="U9" s="28">
        <f t="shared" si="0"/>
        <v>2.7100271002710027E-4</v>
      </c>
      <c r="AB9" s="31">
        <v>78677</v>
      </c>
      <c r="AF9" s="31">
        <v>77490</v>
      </c>
      <c r="AG9" s="28">
        <f t="shared" si="1"/>
        <v>0.98491299871627036</v>
      </c>
      <c r="AI9" s="26">
        <v>29.76</v>
      </c>
      <c r="AL9" s="26">
        <f t="shared" si="2"/>
        <v>2306.1023999999998</v>
      </c>
    </row>
    <row r="10" spans="1:51">
      <c r="A10" s="1" t="s">
        <v>111</v>
      </c>
      <c r="B10" s="25">
        <v>43043</v>
      </c>
      <c r="C10" s="25">
        <v>43040</v>
      </c>
      <c r="D10" s="25">
        <v>43100</v>
      </c>
      <c r="E10" s="1" t="s">
        <v>67</v>
      </c>
      <c r="F10" s="1" t="s">
        <v>110</v>
      </c>
      <c r="H10" s="1" t="s">
        <v>113</v>
      </c>
      <c r="L10" s="1" t="s">
        <v>115</v>
      </c>
      <c r="Q10" s="31">
        <v>73336</v>
      </c>
      <c r="T10" s="1">
        <v>16</v>
      </c>
      <c r="U10" s="28">
        <f t="shared" si="0"/>
        <v>2.2147167930900837E-4</v>
      </c>
      <c r="AB10" s="31">
        <v>73336</v>
      </c>
      <c r="AF10" s="31">
        <v>72244</v>
      </c>
      <c r="AG10" s="28">
        <f t="shared" si="1"/>
        <v>0.98510963237700444</v>
      </c>
      <c r="AI10" s="26">
        <v>29.76</v>
      </c>
      <c r="AL10" s="26">
        <f t="shared" si="2"/>
        <v>2149.98144</v>
      </c>
    </row>
    <row r="11" spans="1:51">
      <c r="A11" s="1" t="s">
        <v>111</v>
      </c>
      <c r="B11" s="25">
        <v>43044</v>
      </c>
      <c r="C11" s="25">
        <v>43040</v>
      </c>
      <c r="D11" s="25">
        <v>43100</v>
      </c>
      <c r="E11" s="1" t="s">
        <v>67</v>
      </c>
      <c r="F11" s="1" t="s">
        <v>110</v>
      </c>
      <c r="H11" s="1" t="s">
        <v>113</v>
      </c>
      <c r="L11" s="1" t="s">
        <v>115</v>
      </c>
      <c r="Q11" s="31">
        <v>76799</v>
      </c>
      <c r="T11" s="1">
        <v>14</v>
      </c>
      <c r="U11" s="28">
        <f t="shared" si="0"/>
        <v>1.8501387604070305E-4</v>
      </c>
      <c r="AB11" s="31">
        <v>76799</v>
      </c>
      <c r="AF11" s="31">
        <v>75670</v>
      </c>
      <c r="AG11" s="28">
        <f t="shared" si="1"/>
        <v>0.98529928775114262</v>
      </c>
      <c r="AI11" s="26">
        <v>29.76</v>
      </c>
      <c r="AL11" s="26">
        <f t="shared" si="2"/>
        <v>2251.9392000000003</v>
      </c>
    </row>
    <row r="12" spans="1:51">
      <c r="A12" s="1" t="s">
        <v>111</v>
      </c>
      <c r="B12" s="49">
        <v>43045</v>
      </c>
      <c r="C12" s="25">
        <v>43041</v>
      </c>
      <c r="D12" s="25">
        <v>43100</v>
      </c>
      <c r="E12" s="1" t="s">
        <v>67</v>
      </c>
      <c r="F12" s="1" t="s">
        <v>109</v>
      </c>
      <c r="H12" s="1" t="s">
        <v>112</v>
      </c>
      <c r="L12" s="1" t="s">
        <v>114</v>
      </c>
      <c r="Q12" s="50">
        <v>31441</v>
      </c>
      <c r="T12" s="1">
        <v>27</v>
      </c>
      <c r="U12" s="28">
        <f t="shared" si="0"/>
        <v>8.7460723656506106E-4</v>
      </c>
      <c r="AB12" s="50">
        <v>31441</v>
      </c>
      <c r="AF12" s="50">
        <v>30871</v>
      </c>
      <c r="AG12" s="28">
        <f t="shared" si="1"/>
        <v>0.98187080563595308</v>
      </c>
      <c r="AI12" s="26">
        <v>29.76</v>
      </c>
      <c r="AL12" s="26">
        <f t="shared" si="2"/>
        <v>918.7209600000001</v>
      </c>
    </row>
    <row r="13" spans="1:51">
      <c r="A13" s="1" t="s">
        <v>111</v>
      </c>
      <c r="B13" s="49">
        <v>43046</v>
      </c>
      <c r="C13" s="25">
        <v>43041</v>
      </c>
      <c r="D13" s="25">
        <v>43100</v>
      </c>
      <c r="E13" s="1" t="s">
        <v>67</v>
      </c>
      <c r="F13" s="1" t="s">
        <v>109</v>
      </c>
      <c r="H13" s="1" t="s">
        <v>112</v>
      </c>
      <c r="L13" s="1" t="s">
        <v>114</v>
      </c>
      <c r="Q13" s="50">
        <v>33293</v>
      </c>
      <c r="T13" s="1">
        <v>32</v>
      </c>
      <c r="U13" s="28">
        <f t="shared" si="0"/>
        <v>9.7832400868262562E-4</v>
      </c>
      <c r="AB13" s="50">
        <v>33293</v>
      </c>
      <c r="AF13" s="50">
        <v>32709</v>
      </c>
      <c r="AG13" s="28">
        <f t="shared" si="1"/>
        <v>0.9824587751178927</v>
      </c>
      <c r="AI13" s="26">
        <v>29.76</v>
      </c>
      <c r="AL13" s="26">
        <f t="shared" si="2"/>
        <v>973.41984000000014</v>
      </c>
    </row>
    <row r="14" spans="1:51">
      <c r="A14" s="1" t="s">
        <v>111</v>
      </c>
      <c r="B14" s="49">
        <v>43047</v>
      </c>
      <c r="C14" s="25">
        <v>43041</v>
      </c>
      <c r="D14" s="25">
        <v>43100</v>
      </c>
      <c r="E14" s="1" t="s">
        <v>67</v>
      </c>
      <c r="F14" s="1" t="s">
        <v>109</v>
      </c>
      <c r="H14" s="1" t="s">
        <v>112</v>
      </c>
      <c r="L14" s="1" t="s">
        <v>114</v>
      </c>
      <c r="Q14" s="50">
        <v>6516</v>
      </c>
      <c r="T14" s="1">
        <v>4</v>
      </c>
      <c r="U14" s="28">
        <f t="shared" si="0"/>
        <v>6.248047485160887E-4</v>
      </c>
      <c r="AB14" s="50">
        <v>6516</v>
      </c>
      <c r="AF14" s="50">
        <v>6402</v>
      </c>
      <c r="AG14" s="28">
        <f t="shared" si="1"/>
        <v>0.98250460405156537</v>
      </c>
      <c r="AI14" s="26">
        <v>29.76</v>
      </c>
      <c r="AL14" s="26">
        <f t="shared" si="2"/>
        <v>190.52352000000002</v>
      </c>
    </row>
    <row r="15" spans="1:51">
      <c r="A15" s="1" t="s">
        <v>111</v>
      </c>
      <c r="B15" s="49">
        <v>43048</v>
      </c>
      <c r="C15" s="25">
        <v>43041</v>
      </c>
      <c r="D15" s="25">
        <v>43100</v>
      </c>
      <c r="E15" s="1" t="s">
        <v>67</v>
      </c>
      <c r="F15" s="1" t="s">
        <v>109</v>
      </c>
      <c r="H15" s="1" t="s">
        <v>112</v>
      </c>
      <c r="L15" s="1" t="s">
        <v>114</v>
      </c>
      <c r="Q15" s="50">
        <v>34239</v>
      </c>
      <c r="T15" s="1">
        <v>27</v>
      </c>
      <c r="U15" s="28">
        <f t="shared" si="0"/>
        <v>8.032845412352731E-4</v>
      </c>
      <c r="AB15" s="50">
        <v>34239</v>
      </c>
      <c r="AF15" s="50">
        <v>33612</v>
      </c>
      <c r="AG15" s="28">
        <f t="shared" si="1"/>
        <v>0.98168754928590207</v>
      </c>
      <c r="AI15" s="26">
        <v>29.76</v>
      </c>
      <c r="AL15" s="26">
        <f t="shared" si="2"/>
        <v>1000.29312</v>
      </c>
    </row>
    <row r="16" spans="1:51">
      <c r="A16" s="1" t="s">
        <v>111</v>
      </c>
      <c r="B16" s="49">
        <v>43049</v>
      </c>
      <c r="C16" s="25">
        <v>43041</v>
      </c>
      <c r="D16" s="25">
        <v>43100</v>
      </c>
      <c r="E16" s="1" t="s">
        <v>67</v>
      </c>
      <c r="F16" s="1" t="s">
        <v>109</v>
      </c>
      <c r="H16" s="1" t="s">
        <v>112</v>
      </c>
      <c r="L16" s="1" t="s">
        <v>114</v>
      </c>
      <c r="Q16" s="50">
        <v>24511</v>
      </c>
      <c r="T16" s="1">
        <v>14</v>
      </c>
      <c r="U16" s="28">
        <f t="shared" si="0"/>
        <v>5.7829732744020816E-4</v>
      </c>
      <c r="AB16" s="50">
        <v>24511</v>
      </c>
      <c r="AF16" s="50">
        <v>24209</v>
      </c>
      <c r="AG16" s="28">
        <f t="shared" si="1"/>
        <v>0.98767900126473829</v>
      </c>
      <c r="AI16" s="26">
        <v>29.76</v>
      </c>
      <c r="AL16" s="26">
        <f t="shared" si="2"/>
        <v>720.4598400000001</v>
      </c>
    </row>
    <row r="17" spans="1:38">
      <c r="A17" s="1" t="s">
        <v>111</v>
      </c>
      <c r="B17" s="49">
        <v>43050</v>
      </c>
      <c r="C17" s="25">
        <v>43041</v>
      </c>
      <c r="D17" s="25">
        <v>43100</v>
      </c>
      <c r="E17" s="1" t="s">
        <v>67</v>
      </c>
      <c r="F17" s="1" t="s">
        <v>109</v>
      </c>
      <c r="H17" s="1" t="s">
        <v>112</v>
      </c>
      <c r="L17" s="1" t="s">
        <v>114</v>
      </c>
      <c r="Q17" s="50">
        <v>32565</v>
      </c>
      <c r="T17" s="1">
        <v>35</v>
      </c>
      <c r="U17" s="28">
        <f t="shared" si="0"/>
        <v>1.0934083099031554E-3</v>
      </c>
      <c r="AB17" s="50">
        <v>32565</v>
      </c>
      <c r="AF17" s="50">
        <v>32010</v>
      </c>
      <c r="AG17" s="28">
        <f t="shared" si="1"/>
        <v>0.98295716259788113</v>
      </c>
      <c r="AI17" s="26">
        <v>29.76</v>
      </c>
      <c r="AL17" s="26">
        <f t="shared" si="2"/>
        <v>952.61760000000004</v>
      </c>
    </row>
    <row r="18" spans="1:38">
      <c r="A18" s="1" t="s">
        <v>111</v>
      </c>
      <c r="B18" s="49">
        <v>43051</v>
      </c>
      <c r="C18" s="25">
        <v>43041</v>
      </c>
      <c r="D18" s="25">
        <v>43100</v>
      </c>
      <c r="E18" s="1" t="s">
        <v>67</v>
      </c>
      <c r="F18" s="1" t="s">
        <v>109</v>
      </c>
      <c r="H18" s="1" t="s">
        <v>112</v>
      </c>
      <c r="L18" s="1" t="s">
        <v>114</v>
      </c>
      <c r="Q18" s="50">
        <v>32269</v>
      </c>
      <c r="T18" s="1">
        <v>44</v>
      </c>
      <c r="U18" s="28">
        <f t="shared" si="0"/>
        <v>1.4043150772373293E-3</v>
      </c>
      <c r="AB18" s="50">
        <v>32269</v>
      </c>
      <c r="AF18" s="50">
        <v>31332</v>
      </c>
      <c r="AG18" s="28">
        <f t="shared" si="1"/>
        <v>0.97096284359602092</v>
      </c>
      <c r="AI18" s="26">
        <v>29.76</v>
      </c>
      <c r="AL18" s="26">
        <f t="shared" si="2"/>
        <v>932.44032000000004</v>
      </c>
    </row>
    <row r="19" spans="1:38">
      <c r="A19" s="1" t="s">
        <v>111</v>
      </c>
      <c r="B19" s="49">
        <v>43045</v>
      </c>
      <c r="C19" s="25">
        <v>43040</v>
      </c>
      <c r="D19" s="25">
        <v>43100</v>
      </c>
      <c r="E19" s="1" t="s">
        <v>67</v>
      </c>
      <c r="F19" s="1" t="s">
        <v>110</v>
      </c>
      <c r="H19" s="1" t="s">
        <v>113</v>
      </c>
      <c r="L19" s="1" t="s">
        <v>115</v>
      </c>
      <c r="Q19" s="50">
        <v>63417</v>
      </c>
      <c r="T19" s="1">
        <v>25</v>
      </c>
      <c r="U19" s="28">
        <f t="shared" si="0"/>
        <v>4.0064744627317744E-4</v>
      </c>
      <c r="AB19" s="50">
        <v>63417</v>
      </c>
      <c r="AF19" s="50">
        <v>62399</v>
      </c>
      <c r="AG19" s="28">
        <f t="shared" si="1"/>
        <v>0.98394752195783464</v>
      </c>
      <c r="AI19" s="26">
        <v>29.76</v>
      </c>
      <c r="AL19" s="26">
        <f t="shared" si="2"/>
        <v>1856.99424</v>
      </c>
    </row>
    <row r="20" spans="1:38">
      <c r="A20" s="1" t="s">
        <v>111</v>
      </c>
      <c r="B20" s="49">
        <v>43046</v>
      </c>
      <c r="C20" s="25">
        <v>43040</v>
      </c>
      <c r="D20" s="25">
        <v>43100</v>
      </c>
      <c r="E20" s="1" t="s">
        <v>67</v>
      </c>
      <c r="F20" s="1" t="s">
        <v>110</v>
      </c>
      <c r="H20" s="1" t="s">
        <v>113</v>
      </c>
      <c r="L20" s="1" t="s">
        <v>115</v>
      </c>
      <c r="Q20" s="50">
        <v>37632</v>
      </c>
      <c r="T20" s="1">
        <v>3</v>
      </c>
      <c r="U20" s="28">
        <f t="shared" si="0"/>
        <v>8.095854922279793E-5</v>
      </c>
      <c r="AB20" s="50">
        <v>37632</v>
      </c>
      <c r="AF20" s="50">
        <v>37056</v>
      </c>
      <c r="AG20" s="28">
        <f t="shared" si="1"/>
        <v>0.98469387755102045</v>
      </c>
      <c r="AI20" s="26">
        <v>29.76</v>
      </c>
      <c r="AL20" s="26">
        <f t="shared" si="2"/>
        <v>1102.78656</v>
      </c>
    </row>
    <row r="21" spans="1:38">
      <c r="A21" s="1" t="s">
        <v>111</v>
      </c>
      <c r="B21" s="49">
        <v>43047</v>
      </c>
      <c r="C21" s="25">
        <v>43040</v>
      </c>
      <c r="D21" s="25">
        <v>43100</v>
      </c>
      <c r="E21" s="1" t="s">
        <v>67</v>
      </c>
      <c r="F21" s="1" t="s">
        <v>110</v>
      </c>
      <c r="H21" s="1" t="s">
        <v>113</v>
      </c>
      <c r="L21" s="1" t="s">
        <v>115</v>
      </c>
      <c r="Q21" s="50">
        <v>37312</v>
      </c>
      <c r="T21" s="1">
        <v>11</v>
      </c>
      <c r="U21" s="28">
        <f t="shared" si="0"/>
        <v>2.9971118740123155E-4</v>
      </c>
      <c r="AB21" s="50">
        <v>37312</v>
      </c>
      <c r="AF21" s="50">
        <v>36702</v>
      </c>
      <c r="AG21" s="28">
        <f t="shared" si="1"/>
        <v>0.98365137221269294</v>
      </c>
      <c r="AI21" s="26">
        <v>29.76</v>
      </c>
      <c r="AL21" s="26">
        <f t="shared" si="2"/>
        <v>1092.25152</v>
      </c>
    </row>
    <row r="22" spans="1:38">
      <c r="A22" s="1" t="s">
        <v>111</v>
      </c>
      <c r="B22" s="49">
        <v>43048</v>
      </c>
      <c r="C22" s="25">
        <v>43040</v>
      </c>
      <c r="D22" s="25">
        <v>43100</v>
      </c>
      <c r="E22" s="1" t="s">
        <v>67</v>
      </c>
      <c r="F22" s="1" t="s">
        <v>110</v>
      </c>
      <c r="H22" s="1" t="s">
        <v>113</v>
      </c>
      <c r="L22" s="1" t="s">
        <v>115</v>
      </c>
      <c r="Q22" s="50">
        <v>37636</v>
      </c>
      <c r="T22" s="1">
        <v>13</v>
      </c>
      <c r="U22" s="28">
        <f t="shared" si="0"/>
        <v>3.5094349809680641E-4</v>
      </c>
      <c r="AB22" s="50">
        <v>37636</v>
      </c>
      <c r="AF22" s="50">
        <v>37043</v>
      </c>
      <c r="AG22" s="28">
        <f t="shared" si="1"/>
        <v>0.98424380911892873</v>
      </c>
      <c r="AI22" s="26">
        <v>29.76</v>
      </c>
      <c r="AL22" s="26">
        <f t="shared" si="2"/>
        <v>1102.3996800000002</v>
      </c>
    </row>
    <row r="23" spans="1:38">
      <c r="A23" s="1" t="s">
        <v>111</v>
      </c>
      <c r="B23" s="49">
        <v>43049</v>
      </c>
      <c r="C23" s="25">
        <v>43040</v>
      </c>
      <c r="D23" s="25">
        <v>43100</v>
      </c>
      <c r="E23" s="1" t="s">
        <v>67</v>
      </c>
      <c r="F23" s="1" t="s">
        <v>110</v>
      </c>
      <c r="H23" s="1" t="s">
        <v>113</v>
      </c>
      <c r="L23" s="1" t="s">
        <v>115</v>
      </c>
      <c r="Q23" s="50">
        <v>36944</v>
      </c>
      <c r="T23" s="1">
        <v>7</v>
      </c>
      <c r="U23" s="28">
        <f t="shared" si="0"/>
        <v>1.9210714089686591E-4</v>
      </c>
      <c r="AB23" s="50">
        <v>36944</v>
      </c>
      <c r="AF23" s="50">
        <v>36438</v>
      </c>
      <c r="AG23" s="28">
        <f t="shared" si="1"/>
        <v>0.98630359462970985</v>
      </c>
      <c r="AI23" s="26">
        <v>29.76</v>
      </c>
      <c r="AL23" s="26">
        <f t="shared" si="2"/>
        <v>1084.3948800000001</v>
      </c>
    </row>
    <row r="24" spans="1:38">
      <c r="A24" s="1" t="s">
        <v>111</v>
      </c>
      <c r="B24" s="49">
        <v>43050</v>
      </c>
      <c r="C24" s="25">
        <v>43040</v>
      </c>
      <c r="D24" s="25">
        <v>43100</v>
      </c>
      <c r="E24" s="1" t="s">
        <v>67</v>
      </c>
      <c r="F24" s="1" t="s">
        <v>110</v>
      </c>
      <c r="H24" s="1" t="s">
        <v>113</v>
      </c>
      <c r="L24" s="1" t="s">
        <v>115</v>
      </c>
      <c r="Q24" s="50">
        <v>37688</v>
      </c>
      <c r="T24" s="1">
        <v>12</v>
      </c>
      <c r="U24" s="28">
        <f t="shared" si="0"/>
        <v>3.2410533423362595E-4</v>
      </c>
      <c r="AB24" s="50">
        <v>37688</v>
      </c>
      <c r="AF24" s="50">
        <v>37025</v>
      </c>
      <c r="AG24" s="28">
        <f t="shared" si="1"/>
        <v>0.9824081935894714</v>
      </c>
      <c r="AI24" s="26">
        <v>29.76</v>
      </c>
      <c r="AL24" s="26">
        <f t="shared" si="2"/>
        <v>1101.864</v>
      </c>
    </row>
    <row r="25" spans="1:38">
      <c r="A25" s="1" t="s">
        <v>111</v>
      </c>
      <c r="B25" s="49">
        <v>43051</v>
      </c>
      <c r="C25" s="25">
        <v>43040</v>
      </c>
      <c r="D25" s="25">
        <v>43100</v>
      </c>
      <c r="E25" s="1" t="s">
        <v>67</v>
      </c>
      <c r="F25" s="1" t="s">
        <v>110</v>
      </c>
      <c r="H25" s="1" t="s">
        <v>113</v>
      </c>
      <c r="L25" s="1" t="s">
        <v>115</v>
      </c>
      <c r="Q25" s="50">
        <v>37705</v>
      </c>
      <c r="T25" s="1">
        <v>24</v>
      </c>
      <c r="U25" s="28">
        <f t="shared" si="0"/>
        <v>6.4926281617746519E-4</v>
      </c>
      <c r="AB25" s="50">
        <v>37705</v>
      </c>
      <c r="AF25" s="50">
        <v>36965</v>
      </c>
      <c r="AG25" s="28">
        <f t="shared" si="1"/>
        <v>0.98037395570879193</v>
      </c>
      <c r="AI25" s="26">
        <v>29.76</v>
      </c>
      <c r="AL25" s="26">
        <f t="shared" si="2"/>
        <v>1100.0784000000001</v>
      </c>
    </row>
    <row r="26" spans="1:38">
      <c r="A26" s="1" t="s">
        <v>111</v>
      </c>
      <c r="B26" s="25">
        <v>43052</v>
      </c>
      <c r="C26" s="25">
        <v>43041</v>
      </c>
      <c r="D26" s="25">
        <v>43100</v>
      </c>
      <c r="E26" s="1" t="s">
        <v>67</v>
      </c>
      <c r="F26" s="1" t="s">
        <v>109</v>
      </c>
      <c r="H26" s="1" t="s">
        <v>112</v>
      </c>
      <c r="L26" s="1" t="s">
        <v>114</v>
      </c>
      <c r="Q26" s="31">
        <v>27792</v>
      </c>
      <c r="T26" s="1">
        <v>46</v>
      </c>
      <c r="U26" s="28">
        <f t="shared" si="0"/>
        <v>1.7043349388662467E-3</v>
      </c>
      <c r="AB26" s="31">
        <v>27792</v>
      </c>
      <c r="AF26" s="31">
        <v>26990</v>
      </c>
      <c r="AG26" s="28">
        <f t="shared" si="1"/>
        <v>0.9711427748992516</v>
      </c>
      <c r="AI26" s="26">
        <v>27.05</v>
      </c>
      <c r="AL26" s="26">
        <f t="shared" si="2"/>
        <v>730.07950000000005</v>
      </c>
    </row>
    <row r="27" spans="1:38" s="44" customFormat="1">
      <c r="A27" s="1" t="s">
        <v>111</v>
      </c>
      <c r="B27" s="45">
        <v>43053</v>
      </c>
      <c r="C27" s="25">
        <v>43041</v>
      </c>
      <c r="D27" s="25">
        <v>43100</v>
      </c>
      <c r="E27" s="1" t="s">
        <v>67</v>
      </c>
      <c r="F27" s="44" t="s">
        <v>109</v>
      </c>
      <c r="H27" s="44" t="s">
        <v>112</v>
      </c>
      <c r="L27" s="44" t="s">
        <v>114</v>
      </c>
      <c r="Q27" s="46">
        <v>25422</v>
      </c>
      <c r="T27" s="44">
        <v>25</v>
      </c>
      <c r="U27" s="28">
        <f t="shared" si="0"/>
        <v>1.0069682200829742E-3</v>
      </c>
      <c r="AB27" s="46">
        <v>25422</v>
      </c>
      <c r="AF27" s="46">
        <v>24827</v>
      </c>
      <c r="AG27" s="28">
        <f t="shared" si="1"/>
        <v>0.97659507513177568</v>
      </c>
      <c r="AI27" s="48">
        <v>27.05</v>
      </c>
      <c r="AL27" s="26">
        <f t="shared" si="2"/>
        <v>671.57034999999996</v>
      </c>
    </row>
    <row r="28" spans="1:38">
      <c r="A28" s="1" t="s">
        <v>111</v>
      </c>
      <c r="B28" s="25">
        <v>43054</v>
      </c>
      <c r="C28" s="25">
        <v>43041</v>
      </c>
      <c r="D28" s="25">
        <v>43100</v>
      </c>
      <c r="E28" s="1" t="s">
        <v>67</v>
      </c>
      <c r="F28" s="1" t="s">
        <v>109</v>
      </c>
      <c r="H28" s="1" t="s">
        <v>112</v>
      </c>
      <c r="L28" s="1" t="s">
        <v>114</v>
      </c>
      <c r="Q28" s="31">
        <v>25035</v>
      </c>
      <c r="T28" s="1">
        <v>34</v>
      </c>
      <c r="U28" s="28">
        <f t="shared" si="0"/>
        <v>1.386001386001386E-3</v>
      </c>
      <c r="AB28" s="31">
        <v>25035</v>
      </c>
      <c r="AF28" s="31">
        <v>24531</v>
      </c>
      <c r="AG28" s="28">
        <f t="shared" si="1"/>
        <v>0.97986818454164171</v>
      </c>
      <c r="AI28" s="26">
        <v>27.05</v>
      </c>
      <c r="AL28" s="26">
        <f t="shared" si="2"/>
        <v>663.56355000000008</v>
      </c>
    </row>
    <row r="29" spans="1:38">
      <c r="A29" s="1" t="s">
        <v>111</v>
      </c>
      <c r="B29" s="25">
        <v>43055</v>
      </c>
      <c r="C29" s="25">
        <v>43041</v>
      </c>
      <c r="D29" s="25">
        <v>43100</v>
      </c>
      <c r="E29" s="1" t="s">
        <v>67</v>
      </c>
      <c r="F29" s="1" t="s">
        <v>109</v>
      </c>
      <c r="H29" s="1" t="s">
        <v>112</v>
      </c>
      <c r="L29" s="1" t="s">
        <v>114</v>
      </c>
      <c r="Q29" s="31">
        <v>24624</v>
      </c>
      <c r="T29" s="1">
        <v>10</v>
      </c>
      <c r="U29" s="28">
        <f t="shared" si="0"/>
        <v>4.1057644933486614E-4</v>
      </c>
      <c r="AB29" s="31">
        <v>24624</v>
      </c>
      <c r="AF29" s="31">
        <v>24356</v>
      </c>
      <c r="AG29" s="28">
        <f t="shared" si="1"/>
        <v>0.98911630929174787</v>
      </c>
      <c r="AI29" s="26">
        <v>27.05</v>
      </c>
      <c r="AL29" s="26">
        <f t="shared" si="2"/>
        <v>658.82980000000009</v>
      </c>
    </row>
    <row r="30" spans="1:38">
      <c r="A30" s="1" t="s">
        <v>111</v>
      </c>
      <c r="B30" s="25">
        <v>43056</v>
      </c>
      <c r="C30" s="25">
        <v>43041</v>
      </c>
      <c r="D30" s="25">
        <v>43100</v>
      </c>
      <c r="E30" s="1" t="s">
        <v>67</v>
      </c>
      <c r="F30" s="1" t="s">
        <v>109</v>
      </c>
      <c r="H30" s="1" t="s">
        <v>112</v>
      </c>
      <c r="L30" s="1" t="s">
        <v>114</v>
      </c>
      <c r="Q30" s="31">
        <v>26427</v>
      </c>
      <c r="T30" s="1">
        <v>10</v>
      </c>
      <c r="U30" s="28">
        <f t="shared" si="0"/>
        <v>3.8254083623426798E-4</v>
      </c>
      <c r="AB30" s="31">
        <v>26427</v>
      </c>
      <c r="AF30" s="31">
        <v>26141</v>
      </c>
      <c r="AG30" s="28">
        <f t="shared" si="1"/>
        <v>0.98917773489234495</v>
      </c>
      <c r="AI30" s="26">
        <v>27.05</v>
      </c>
      <c r="AL30" s="26">
        <f t="shared" si="2"/>
        <v>707.11405000000002</v>
      </c>
    </row>
    <row r="31" spans="1:38">
      <c r="A31" s="1" t="s">
        <v>111</v>
      </c>
      <c r="B31" s="25">
        <v>43057</v>
      </c>
      <c r="C31" s="25">
        <v>43041</v>
      </c>
      <c r="D31" s="25">
        <v>43100</v>
      </c>
      <c r="E31" s="1" t="s">
        <v>67</v>
      </c>
      <c r="F31" s="1" t="s">
        <v>109</v>
      </c>
      <c r="H31" s="1" t="s">
        <v>112</v>
      </c>
      <c r="L31" s="1" t="s">
        <v>114</v>
      </c>
      <c r="Q31" s="31">
        <v>27846</v>
      </c>
      <c r="T31" s="1">
        <v>20</v>
      </c>
      <c r="U31" s="28">
        <f t="shared" si="0"/>
        <v>7.2663856997529433E-4</v>
      </c>
      <c r="AB31" s="31">
        <v>27846</v>
      </c>
      <c r="AF31" s="31">
        <v>27524</v>
      </c>
      <c r="AG31" s="28">
        <f t="shared" si="1"/>
        <v>0.98843640020110612</v>
      </c>
      <c r="AI31" s="26">
        <v>27.05</v>
      </c>
      <c r="AL31" s="26">
        <f t="shared" si="2"/>
        <v>744.52420000000006</v>
      </c>
    </row>
    <row r="32" spans="1:38">
      <c r="A32" s="1" t="s">
        <v>111</v>
      </c>
      <c r="B32" s="25">
        <v>43058</v>
      </c>
      <c r="C32" s="25">
        <v>43041</v>
      </c>
      <c r="D32" s="25">
        <v>43100</v>
      </c>
      <c r="E32" s="1" t="s">
        <v>67</v>
      </c>
      <c r="F32" s="1" t="s">
        <v>109</v>
      </c>
      <c r="H32" s="1" t="s">
        <v>112</v>
      </c>
      <c r="L32" s="1" t="s">
        <v>114</v>
      </c>
      <c r="Q32" s="31">
        <v>28680</v>
      </c>
      <c r="T32" s="1">
        <v>22</v>
      </c>
      <c r="U32" s="28">
        <f t="shared" si="0"/>
        <v>7.7530307301945309E-4</v>
      </c>
      <c r="AB32" s="31">
        <v>28680</v>
      </c>
      <c r="AF32" s="31">
        <v>28376</v>
      </c>
      <c r="AG32" s="28">
        <f t="shared" si="1"/>
        <v>0.98940027894002791</v>
      </c>
      <c r="AI32" s="26">
        <v>27.05</v>
      </c>
      <c r="AL32" s="26">
        <f t="shared" si="2"/>
        <v>767.57080000000008</v>
      </c>
    </row>
    <row r="33" spans="1:38">
      <c r="A33" s="1" t="s">
        <v>111</v>
      </c>
      <c r="B33" s="25">
        <v>43052</v>
      </c>
      <c r="C33" s="25">
        <v>43040</v>
      </c>
      <c r="D33" s="25">
        <v>43100</v>
      </c>
      <c r="E33" s="1" t="s">
        <v>67</v>
      </c>
      <c r="F33" s="1" t="s">
        <v>110</v>
      </c>
      <c r="H33" s="1" t="s">
        <v>113</v>
      </c>
      <c r="L33" s="1" t="s">
        <v>115</v>
      </c>
      <c r="Q33" s="31">
        <v>37347</v>
      </c>
      <c r="T33" s="1">
        <v>13</v>
      </c>
      <c r="U33" s="28">
        <f t="shared" si="0"/>
        <v>3.5390520785125092E-4</v>
      </c>
      <c r="AB33" s="31">
        <v>37347</v>
      </c>
      <c r="AF33" s="31">
        <v>36733</v>
      </c>
      <c r="AG33" s="28">
        <f t="shared" si="1"/>
        <v>0.98355958979302216</v>
      </c>
      <c r="AI33" s="26">
        <v>29.76</v>
      </c>
      <c r="AL33" s="26">
        <f t="shared" si="2"/>
        <v>1093.17408</v>
      </c>
    </row>
    <row r="34" spans="1:38">
      <c r="A34" s="1" t="s">
        <v>111</v>
      </c>
      <c r="B34" s="25">
        <v>43053</v>
      </c>
      <c r="C34" s="25">
        <v>43040</v>
      </c>
      <c r="D34" s="25">
        <v>43100</v>
      </c>
      <c r="E34" s="1" t="s">
        <v>67</v>
      </c>
      <c r="F34" s="1" t="s">
        <v>110</v>
      </c>
      <c r="H34" s="1" t="s">
        <v>113</v>
      </c>
      <c r="L34" s="1" t="s">
        <v>115</v>
      </c>
      <c r="Q34" s="31">
        <v>37358</v>
      </c>
      <c r="T34" s="1">
        <v>13</v>
      </c>
      <c r="U34" s="28">
        <f t="shared" si="0"/>
        <v>3.5289646560616756E-4</v>
      </c>
      <c r="AB34" s="31">
        <v>37358</v>
      </c>
      <c r="AF34" s="31">
        <v>36838</v>
      </c>
      <c r="AG34" s="28">
        <f t="shared" si="1"/>
        <v>0.98608062530114027</v>
      </c>
      <c r="AI34" s="26">
        <v>29.76</v>
      </c>
      <c r="AL34" s="26">
        <f t="shared" si="2"/>
        <v>1096.2988800000001</v>
      </c>
    </row>
    <row r="35" spans="1:38">
      <c r="A35" s="1" t="s">
        <v>111</v>
      </c>
      <c r="B35" s="25">
        <v>43054</v>
      </c>
      <c r="C35" s="25">
        <v>43040</v>
      </c>
      <c r="D35" s="25">
        <v>43100</v>
      </c>
      <c r="E35" s="1" t="s">
        <v>67</v>
      </c>
      <c r="F35" s="1" t="s">
        <v>110</v>
      </c>
      <c r="H35" s="1" t="s">
        <v>113</v>
      </c>
      <c r="L35" s="1" t="s">
        <v>115</v>
      </c>
      <c r="Q35" s="31">
        <v>37529</v>
      </c>
      <c r="T35" s="1">
        <v>14</v>
      </c>
      <c r="U35" s="28">
        <f t="shared" si="0"/>
        <v>3.7885963250615644E-4</v>
      </c>
      <c r="AB35" s="31">
        <v>37529</v>
      </c>
      <c r="AF35" s="31">
        <v>36953</v>
      </c>
      <c r="AG35" s="28">
        <f t="shared" si="1"/>
        <v>0.98465186922113568</v>
      </c>
      <c r="AI35" s="26">
        <v>29.76</v>
      </c>
      <c r="AL35" s="26">
        <f t="shared" si="2"/>
        <v>1099.72128</v>
      </c>
    </row>
    <row r="36" spans="1:38">
      <c r="A36" s="1" t="s">
        <v>111</v>
      </c>
      <c r="B36" s="25">
        <v>43055</v>
      </c>
      <c r="C36" s="25">
        <v>43040</v>
      </c>
      <c r="D36" s="25">
        <v>43100</v>
      </c>
      <c r="E36" s="1" t="s">
        <v>67</v>
      </c>
      <c r="F36" s="1" t="s">
        <v>110</v>
      </c>
      <c r="H36" s="1" t="s">
        <v>113</v>
      </c>
      <c r="L36" s="1" t="s">
        <v>115</v>
      </c>
      <c r="Q36" s="31">
        <v>36508</v>
      </c>
      <c r="T36" s="1">
        <v>8</v>
      </c>
      <c r="U36" s="28">
        <f t="shared" si="0"/>
        <v>2.2182786157941438E-4</v>
      </c>
      <c r="AB36" s="31">
        <v>36508</v>
      </c>
      <c r="AF36" s="31">
        <v>36064</v>
      </c>
      <c r="AG36" s="28">
        <f t="shared" si="1"/>
        <v>0.98783828202037904</v>
      </c>
      <c r="AI36" s="26">
        <v>29.76</v>
      </c>
      <c r="AL36" s="26">
        <f t="shared" si="2"/>
        <v>1073.2646400000001</v>
      </c>
    </row>
    <row r="37" spans="1:38">
      <c r="A37" s="1" t="s">
        <v>111</v>
      </c>
      <c r="B37" s="25">
        <v>43056</v>
      </c>
      <c r="C37" s="25">
        <v>43040</v>
      </c>
      <c r="D37" s="25">
        <v>43100</v>
      </c>
      <c r="E37" s="1" t="s">
        <v>67</v>
      </c>
      <c r="F37" s="1" t="s">
        <v>110</v>
      </c>
      <c r="H37" s="1" t="s">
        <v>113</v>
      </c>
      <c r="L37" s="1" t="s">
        <v>115</v>
      </c>
      <c r="Q37" s="31">
        <v>37902</v>
      </c>
      <c r="T37" s="1">
        <v>11</v>
      </c>
      <c r="U37" s="28">
        <f t="shared" si="0"/>
        <v>2.9305981084321302E-4</v>
      </c>
      <c r="AB37" s="31">
        <v>37902</v>
      </c>
      <c r="AF37" s="31">
        <v>37535</v>
      </c>
      <c r="AG37" s="28">
        <f t="shared" si="1"/>
        <v>0.9903171336604929</v>
      </c>
      <c r="AI37" s="26">
        <v>29.76</v>
      </c>
      <c r="AL37" s="26">
        <f t="shared" si="2"/>
        <v>1117.0416</v>
      </c>
    </row>
    <row r="38" spans="1:38">
      <c r="A38" s="1" t="s">
        <v>111</v>
      </c>
      <c r="B38" s="25">
        <v>43057</v>
      </c>
      <c r="C38" s="25">
        <v>43040</v>
      </c>
      <c r="D38" s="25">
        <v>43100</v>
      </c>
      <c r="E38" s="1" t="s">
        <v>67</v>
      </c>
      <c r="F38" s="1" t="s">
        <v>110</v>
      </c>
      <c r="H38" s="1" t="s">
        <v>113</v>
      </c>
      <c r="L38" s="1" t="s">
        <v>115</v>
      </c>
      <c r="Q38" s="31">
        <v>37454</v>
      </c>
      <c r="T38" s="1">
        <v>4</v>
      </c>
      <c r="U38" s="28">
        <f t="shared" si="0"/>
        <v>1.0803511141120865E-4</v>
      </c>
      <c r="AB38" s="31">
        <v>37454</v>
      </c>
      <c r="AF38" s="31">
        <v>37025</v>
      </c>
      <c r="AG38" s="28">
        <f t="shared" si="1"/>
        <v>0.98854594969829657</v>
      </c>
      <c r="AI38" s="26">
        <v>29.76</v>
      </c>
      <c r="AL38" s="26">
        <f t="shared" si="2"/>
        <v>1101.864</v>
      </c>
    </row>
    <row r="39" spans="1:38" s="37" customFormat="1">
      <c r="A39" s="1" t="s">
        <v>111</v>
      </c>
      <c r="B39" s="38">
        <v>43058</v>
      </c>
      <c r="C39" s="25">
        <v>43040</v>
      </c>
      <c r="D39" s="25">
        <v>43100</v>
      </c>
      <c r="E39" s="1" t="s">
        <v>67</v>
      </c>
      <c r="F39" s="37" t="s">
        <v>110</v>
      </c>
      <c r="H39" s="37" t="s">
        <v>113</v>
      </c>
      <c r="L39" s="37" t="s">
        <v>115</v>
      </c>
      <c r="Q39" s="39">
        <v>37650</v>
      </c>
      <c r="T39" s="37">
        <v>12</v>
      </c>
      <c r="U39" s="28">
        <f t="shared" si="0"/>
        <v>3.2251128789507631E-4</v>
      </c>
      <c r="AB39" s="39">
        <v>37650</v>
      </c>
      <c r="AF39" s="39">
        <v>37208</v>
      </c>
      <c r="AG39" s="28">
        <f t="shared" si="1"/>
        <v>0.98826029216467459</v>
      </c>
      <c r="AI39" s="41">
        <v>29.76</v>
      </c>
      <c r="AL39" s="26">
        <f t="shared" si="2"/>
        <v>1107.31008</v>
      </c>
    </row>
    <row r="40" spans="1:38">
      <c r="A40" s="1" t="s">
        <v>111</v>
      </c>
      <c r="B40" s="25">
        <v>43059</v>
      </c>
      <c r="C40" s="25">
        <v>43040</v>
      </c>
      <c r="D40" s="25">
        <v>43100</v>
      </c>
      <c r="E40" s="1" t="s">
        <v>67</v>
      </c>
      <c r="F40" s="1" t="s">
        <v>109</v>
      </c>
      <c r="H40" s="1" t="s">
        <v>112</v>
      </c>
      <c r="L40" s="1" t="s">
        <v>114</v>
      </c>
      <c r="Q40" s="31">
        <v>29107</v>
      </c>
      <c r="T40" s="1">
        <v>26</v>
      </c>
      <c r="U40" s="28">
        <f t="shared" si="0"/>
        <v>9.0409625147784968E-4</v>
      </c>
      <c r="AB40" s="31">
        <v>29107</v>
      </c>
      <c r="AF40" s="31">
        <v>28758</v>
      </c>
      <c r="AG40" s="28">
        <f t="shared" si="1"/>
        <v>0.98800975710310235</v>
      </c>
      <c r="AI40" s="26">
        <v>27.05</v>
      </c>
      <c r="AL40" s="26">
        <f t="shared" si="2"/>
        <v>777.90390000000002</v>
      </c>
    </row>
    <row r="41" spans="1:38">
      <c r="A41" s="1" t="s">
        <v>111</v>
      </c>
      <c r="B41" s="25">
        <v>43060</v>
      </c>
      <c r="C41" s="25">
        <v>43040</v>
      </c>
      <c r="D41" s="25">
        <v>43100</v>
      </c>
      <c r="E41" s="1" t="s">
        <v>67</v>
      </c>
      <c r="F41" s="1" t="s">
        <v>109</v>
      </c>
      <c r="H41" s="1" t="s">
        <v>112</v>
      </c>
      <c r="L41" s="1" t="s">
        <v>114</v>
      </c>
      <c r="Q41" s="31">
        <v>27305</v>
      </c>
      <c r="T41" s="1">
        <v>24</v>
      </c>
      <c r="U41" s="28">
        <f t="shared" si="0"/>
        <v>8.8994363690299619E-4</v>
      </c>
      <c r="AB41" s="31">
        <v>27305</v>
      </c>
      <c r="AF41" s="31">
        <v>26968</v>
      </c>
      <c r="AG41" s="28">
        <f t="shared" si="1"/>
        <v>0.98765793810657387</v>
      </c>
      <c r="AI41" s="26">
        <v>27.05</v>
      </c>
      <c r="AL41" s="26">
        <f t="shared" si="2"/>
        <v>729.48440000000005</v>
      </c>
    </row>
    <row r="42" spans="1:38">
      <c r="A42" s="1" t="s">
        <v>111</v>
      </c>
      <c r="B42" s="25">
        <v>43061</v>
      </c>
      <c r="C42" s="25">
        <v>43040</v>
      </c>
      <c r="D42" s="25">
        <v>43100</v>
      </c>
      <c r="E42" s="1" t="s">
        <v>67</v>
      </c>
      <c r="F42" s="1" t="s">
        <v>109</v>
      </c>
      <c r="H42" s="1" t="s">
        <v>112</v>
      </c>
      <c r="L42" s="1" t="s">
        <v>114</v>
      </c>
      <c r="Q42" s="31">
        <v>28536</v>
      </c>
      <c r="T42" s="1">
        <v>33</v>
      </c>
      <c r="U42" s="28">
        <f t="shared" si="0"/>
        <v>1.17096018735363E-3</v>
      </c>
      <c r="AB42" s="31">
        <v>28536</v>
      </c>
      <c r="AF42" s="31">
        <v>28182</v>
      </c>
      <c r="AG42" s="28">
        <f t="shared" si="1"/>
        <v>0.98759461732548359</v>
      </c>
      <c r="AI42" s="26">
        <v>27.05</v>
      </c>
      <c r="AL42" s="26">
        <f t="shared" si="2"/>
        <v>762.32309999999995</v>
      </c>
    </row>
    <row r="43" spans="1:38">
      <c r="A43" s="1" t="s">
        <v>111</v>
      </c>
      <c r="B43" s="25">
        <v>43062</v>
      </c>
      <c r="C43" s="25">
        <v>43040</v>
      </c>
      <c r="D43" s="25">
        <v>43100</v>
      </c>
      <c r="E43" s="1" t="s">
        <v>67</v>
      </c>
      <c r="F43" s="1" t="s">
        <v>109</v>
      </c>
      <c r="H43" s="1" t="s">
        <v>112</v>
      </c>
      <c r="L43" s="1" t="s">
        <v>114</v>
      </c>
      <c r="Q43" s="31">
        <v>28438</v>
      </c>
      <c r="T43" s="1">
        <v>26</v>
      </c>
      <c r="U43" s="28">
        <f t="shared" si="0"/>
        <v>9.2926837985632079E-4</v>
      </c>
      <c r="AB43" s="31">
        <v>28438</v>
      </c>
      <c r="AF43" s="31">
        <v>27979</v>
      </c>
      <c r="AG43" s="28">
        <f t="shared" si="1"/>
        <v>0.98385962444616359</v>
      </c>
      <c r="AI43" s="26">
        <v>27.05</v>
      </c>
      <c r="AL43" s="26">
        <f t="shared" si="2"/>
        <v>756.83195000000012</v>
      </c>
    </row>
    <row r="44" spans="1:38">
      <c r="A44" s="1" t="s">
        <v>111</v>
      </c>
      <c r="B44" s="25">
        <v>43063</v>
      </c>
      <c r="C44" s="25">
        <v>43040</v>
      </c>
      <c r="D44" s="25">
        <v>43100</v>
      </c>
      <c r="E44" s="1" t="s">
        <v>67</v>
      </c>
      <c r="F44" s="1" t="s">
        <v>109</v>
      </c>
      <c r="H44" s="1" t="s">
        <v>112</v>
      </c>
      <c r="L44" s="1" t="s">
        <v>114</v>
      </c>
      <c r="Q44" s="31">
        <v>25409</v>
      </c>
      <c r="T44" s="1">
        <v>23</v>
      </c>
      <c r="U44" s="28">
        <f t="shared" si="0"/>
        <v>9.1677295918367351E-4</v>
      </c>
      <c r="AB44" s="31">
        <v>25409</v>
      </c>
      <c r="AF44" s="31">
        <v>25088</v>
      </c>
      <c r="AG44" s="28">
        <f t="shared" si="1"/>
        <v>0.98736668109724901</v>
      </c>
      <c r="AI44" s="26">
        <v>27.05</v>
      </c>
      <c r="AL44" s="26">
        <f t="shared" si="2"/>
        <v>678.63040000000001</v>
      </c>
    </row>
    <row r="45" spans="1:38">
      <c r="A45" s="1" t="s">
        <v>111</v>
      </c>
      <c r="B45" s="25">
        <v>43064</v>
      </c>
      <c r="C45" s="25">
        <v>43040</v>
      </c>
      <c r="D45" s="25">
        <v>43100</v>
      </c>
      <c r="E45" s="1" t="s">
        <v>67</v>
      </c>
      <c r="F45" s="1" t="s">
        <v>109</v>
      </c>
      <c r="H45" s="1" t="s">
        <v>112</v>
      </c>
      <c r="L45" s="1" t="s">
        <v>114</v>
      </c>
      <c r="Q45" s="31">
        <v>30425</v>
      </c>
      <c r="T45" s="1">
        <v>29</v>
      </c>
      <c r="U45" s="28">
        <f t="shared" si="0"/>
        <v>9.6721475502784915E-4</v>
      </c>
      <c r="AB45" s="31">
        <v>30425</v>
      </c>
      <c r="AF45" s="31">
        <v>29983</v>
      </c>
      <c r="AG45" s="28">
        <f t="shared" si="1"/>
        <v>0.98547247329498766</v>
      </c>
      <c r="AI45" s="26">
        <v>27.05</v>
      </c>
      <c r="AL45" s="26">
        <f t="shared" si="2"/>
        <v>811.04015000000004</v>
      </c>
    </row>
    <row r="46" spans="1:38">
      <c r="A46" s="1" t="s">
        <v>111</v>
      </c>
      <c r="B46" s="25">
        <v>43065</v>
      </c>
      <c r="C46" s="25">
        <v>43040</v>
      </c>
      <c r="D46" s="25">
        <v>43100</v>
      </c>
      <c r="E46" s="1" t="s">
        <v>67</v>
      </c>
      <c r="F46" s="1" t="s">
        <v>109</v>
      </c>
      <c r="H46" s="1" t="s">
        <v>112</v>
      </c>
      <c r="L46" s="1" t="s">
        <v>114</v>
      </c>
      <c r="Q46" s="31">
        <v>31906</v>
      </c>
      <c r="T46" s="1">
        <v>25</v>
      </c>
      <c r="U46" s="28">
        <f t="shared" si="0"/>
        <v>7.9179071387850764E-4</v>
      </c>
      <c r="AB46" s="31">
        <v>31906</v>
      </c>
      <c r="AF46" s="31">
        <v>31574</v>
      </c>
      <c r="AG46" s="28">
        <f t="shared" si="1"/>
        <v>0.98959443364884347</v>
      </c>
      <c r="AI46" s="26">
        <v>27.05</v>
      </c>
      <c r="AL46" s="26">
        <f t="shared" si="2"/>
        <v>854.07670000000007</v>
      </c>
    </row>
    <row r="47" spans="1:38">
      <c r="A47" s="1" t="s">
        <v>111</v>
      </c>
      <c r="B47" s="25">
        <v>43059</v>
      </c>
      <c r="C47" s="25">
        <v>43040</v>
      </c>
      <c r="D47" s="25">
        <v>43100</v>
      </c>
      <c r="E47" s="1" t="s">
        <v>67</v>
      </c>
      <c r="F47" s="1" t="s">
        <v>110</v>
      </c>
      <c r="H47" s="1" t="s">
        <v>113</v>
      </c>
      <c r="L47" s="1" t="s">
        <v>115</v>
      </c>
      <c r="Q47" s="31">
        <v>36893</v>
      </c>
      <c r="T47" s="1">
        <v>17</v>
      </c>
      <c r="U47" s="28">
        <f t="shared" si="0"/>
        <v>4.6593213835443729E-4</v>
      </c>
      <c r="AB47" s="31">
        <v>36893</v>
      </c>
      <c r="AF47" s="31">
        <v>36486</v>
      </c>
      <c r="AG47" s="28">
        <f t="shared" si="1"/>
        <v>0.98896809692895671</v>
      </c>
      <c r="AI47" s="26">
        <v>29.76</v>
      </c>
      <c r="AL47" s="26">
        <f t="shared" si="2"/>
        <v>1085.8233600000001</v>
      </c>
    </row>
    <row r="48" spans="1:38">
      <c r="A48" s="1" t="s">
        <v>111</v>
      </c>
      <c r="B48" s="25">
        <v>43060</v>
      </c>
      <c r="C48" s="25">
        <v>43040</v>
      </c>
      <c r="D48" s="25">
        <v>43100</v>
      </c>
      <c r="E48" s="1" t="s">
        <v>67</v>
      </c>
      <c r="F48" s="1" t="s">
        <v>110</v>
      </c>
      <c r="H48" s="1" t="s">
        <v>113</v>
      </c>
      <c r="L48" s="1" t="s">
        <v>115</v>
      </c>
      <c r="Q48" s="31">
        <v>37463</v>
      </c>
      <c r="T48" s="1">
        <v>18</v>
      </c>
      <c r="U48" s="28">
        <f t="shared" si="0"/>
        <v>4.8593488472544681E-4</v>
      </c>
      <c r="AB48" s="31">
        <v>37463</v>
      </c>
      <c r="AF48" s="31">
        <v>37042</v>
      </c>
      <c r="AG48" s="28">
        <f t="shared" si="1"/>
        <v>0.98876224541547664</v>
      </c>
      <c r="AI48" s="26">
        <v>29.76</v>
      </c>
      <c r="AL48" s="26">
        <f t="shared" si="2"/>
        <v>1102.3699200000001</v>
      </c>
    </row>
    <row r="49" spans="1:38">
      <c r="A49" s="1" t="s">
        <v>111</v>
      </c>
      <c r="B49" s="25">
        <v>43061</v>
      </c>
      <c r="C49" s="25">
        <v>43040</v>
      </c>
      <c r="D49" s="25">
        <v>43100</v>
      </c>
      <c r="E49" s="1" t="s">
        <v>67</v>
      </c>
      <c r="F49" s="1" t="s">
        <v>110</v>
      </c>
      <c r="H49" s="1" t="s">
        <v>113</v>
      </c>
      <c r="L49" s="1" t="s">
        <v>115</v>
      </c>
      <c r="Q49" s="31">
        <v>37102</v>
      </c>
      <c r="T49" s="1">
        <v>17</v>
      </c>
      <c r="U49" s="28">
        <f t="shared" si="0"/>
        <v>4.6322788086868851E-4</v>
      </c>
      <c r="AB49" s="31">
        <v>37102</v>
      </c>
      <c r="AF49" s="31">
        <v>36699</v>
      </c>
      <c r="AG49" s="28">
        <f t="shared" si="1"/>
        <v>0.98913805185704273</v>
      </c>
      <c r="AI49" s="26">
        <v>29.76</v>
      </c>
      <c r="AL49" s="26">
        <f t="shared" si="2"/>
        <v>1092.1622399999999</v>
      </c>
    </row>
    <row r="50" spans="1:38">
      <c r="A50" s="1" t="s">
        <v>111</v>
      </c>
      <c r="B50" s="25">
        <v>43062</v>
      </c>
      <c r="C50" s="25">
        <v>43040</v>
      </c>
      <c r="D50" s="25">
        <v>43100</v>
      </c>
      <c r="E50" s="1" t="s">
        <v>67</v>
      </c>
      <c r="F50" s="1" t="s">
        <v>110</v>
      </c>
      <c r="H50" s="1" t="s">
        <v>113</v>
      </c>
      <c r="L50" s="1" t="s">
        <v>115</v>
      </c>
      <c r="Q50" s="31">
        <v>37303</v>
      </c>
      <c r="T50" s="1">
        <v>12</v>
      </c>
      <c r="U50" s="28">
        <f t="shared" si="0"/>
        <v>3.2550317365594313E-4</v>
      </c>
      <c r="AB50" s="31">
        <v>37303</v>
      </c>
      <c r="AF50" s="31">
        <v>36866</v>
      </c>
      <c r="AG50" s="28">
        <f t="shared" si="1"/>
        <v>0.98828512452081607</v>
      </c>
      <c r="AI50" s="26">
        <v>29.76</v>
      </c>
      <c r="AL50" s="26">
        <f t="shared" si="2"/>
        <v>1097.1321600000001</v>
      </c>
    </row>
    <row r="51" spans="1:38">
      <c r="A51" s="1" t="s">
        <v>111</v>
      </c>
      <c r="B51" s="25">
        <v>43063</v>
      </c>
      <c r="C51" s="25">
        <v>43040</v>
      </c>
      <c r="D51" s="25">
        <v>43100</v>
      </c>
      <c r="E51" s="1" t="s">
        <v>67</v>
      </c>
      <c r="F51" s="1" t="s">
        <v>110</v>
      </c>
      <c r="H51" s="1" t="s">
        <v>113</v>
      </c>
      <c r="L51" s="1" t="s">
        <v>115</v>
      </c>
      <c r="Q51" s="31">
        <v>37248</v>
      </c>
      <c r="T51" s="1">
        <v>3</v>
      </c>
      <c r="U51" s="28">
        <f t="shared" si="0"/>
        <v>8.1468607429936997E-5</v>
      </c>
      <c r="AB51" s="31">
        <v>37248</v>
      </c>
      <c r="AF51" s="31">
        <v>36824</v>
      </c>
      <c r="AG51" s="28">
        <f t="shared" si="1"/>
        <v>0.98861683848797255</v>
      </c>
      <c r="AI51" s="26">
        <v>29.76</v>
      </c>
      <c r="AL51" s="26">
        <f t="shared" si="2"/>
        <v>1095.8822399999999</v>
      </c>
    </row>
    <row r="52" spans="1:38">
      <c r="A52" s="1" t="s">
        <v>111</v>
      </c>
      <c r="B52" s="25">
        <v>43064</v>
      </c>
      <c r="C52" s="25">
        <v>43040</v>
      </c>
      <c r="D52" s="25">
        <v>43100</v>
      </c>
      <c r="E52" s="1" t="s">
        <v>67</v>
      </c>
      <c r="F52" s="1" t="s">
        <v>110</v>
      </c>
      <c r="H52" s="1" t="s">
        <v>113</v>
      </c>
      <c r="L52" s="1" t="s">
        <v>115</v>
      </c>
      <c r="Q52" s="31">
        <v>37439</v>
      </c>
      <c r="T52" s="1">
        <v>8</v>
      </c>
      <c r="U52" s="28">
        <f t="shared" si="0"/>
        <v>2.1617531818304646E-4</v>
      </c>
      <c r="AB52" s="31">
        <v>37439</v>
      </c>
      <c r="AF52" s="31">
        <v>37007</v>
      </c>
      <c r="AG52" s="28">
        <f t="shared" si="1"/>
        <v>0.98846123026790245</v>
      </c>
      <c r="AI52" s="26">
        <v>29.76</v>
      </c>
      <c r="AL52" s="26">
        <f t="shared" si="2"/>
        <v>1101.3283200000001</v>
      </c>
    </row>
    <row r="53" spans="1:38">
      <c r="A53" s="1" t="s">
        <v>111</v>
      </c>
      <c r="B53" s="25">
        <v>43065</v>
      </c>
      <c r="C53" s="25">
        <v>43040</v>
      </c>
      <c r="D53" s="25">
        <v>43100</v>
      </c>
      <c r="E53" s="1" t="s">
        <v>67</v>
      </c>
      <c r="F53" s="1" t="s">
        <v>110</v>
      </c>
      <c r="H53" s="1" t="s">
        <v>113</v>
      </c>
      <c r="L53" s="1" t="s">
        <v>115</v>
      </c>
      <c r="Q53" s="31">
        <v>37350</v>
      </c>
      <c r="T53" s="1">
        <v>5</v>
      </c>
      <c r="U53" s="28">
        <f t="shared" si="0"/>
        <v>1.3522650439486139E-4</v>
      </c>
      <c r="AB53" s="31">
        <v>37350</v>
      </c>
      <c r="AF53" s="31">
        <v>36975</v>
      </c>
      <c r="AG53" s="28">
        <f t="shared" si="1"/>
        <v>0.98995983935742971</v>
      </c>
      <c r="AI53" s="26">
        <v>29.76</v>
      </c>
      <c r="AL53" s="26">
        <f t="shared" si="2"/>
        <v>1100.376</v>
      </c>
    </row>
    <row r="54" spans="1:38">
      <c r="A54" s="1" t="s">
        <v>111</v>
      </c>
      <c r="B54" s="25">
        <v>43066</v>
      </c>
      <c r="C54" s="25">
        <v>43040</v>
      </c>
      <c r="D54" s="25">
        <v>43100</v>
      </c>
      <c r="E54" s="1" t="s">
        <v>67</v>
      </c>
      <c r="F54" s="1" t="s">
        <v>109</v>
      </c>
      <c r="H54" s="1" t="s">
        <v>112</v>
      </c>
      <c r="L54" s="1" t="s">
        <v>114</v>
      </c>
      <c r="Q54" s="31">
        <v>23909</v>
      </c>
      <c r="T54" s="1">
        <v>24</v>
      </c>
      <c r="U54" s="28">
        <f t="shared" si="0"/>
        <v>1.0188054506091607E-3</v>
      </c>
      <c r="AB54" s="31">
        <v>23909</v>
      </c>
      <c r="AF54" s="31">
        <v>23557</v>
      </c>
      <c r="AG54" s="28">
        <f t="shared" si="1"/>
        <v>0.98527751056087665</v>
      </c>
      <c r="AI54" s="26">
        <v>27.05</v>
      </c>
      <c r="AL54" s="26">
        <f t="shared" si="2"/>
        <v>637.21685000000002</v>
      </c>
    </row>
    <row r="55" spans="1:38">
      <c r="A55" s="1" t="s">
        <v>111</v>
      </c>
      <c r="B55" s="25">
        <v>43067</v>
      </c>
      <c r="C55" s="25">
        <v>43040</v>
      </c>
      <c r="D55" s="25">
        <v>43100</v>
      </c>
      <c r="E55" s="1" t="s">
        <v>67</v>
      </c>
      <c r="F55" s="1" t="s">
        <v>109</v>
      </c>
      <c r="H55" s="1" t="s">
        <v>112</v>
      </c>
      <c r="L55" s="1" t="s">
        <v>114</v>
      </c>
      <c r="Q55" s="31">
        <v>28020</v>
      </c>
      <c r="T55" s="1">
        <v>24</v>
      </c>
      <c r="U55" s="28">
        <f t="shared" si="0"/>
        <v>8.7171291587970364E-4</v>
      </c>
      <c r="AB55" s="31">
        <v>28020</v>
      </c>
      <c r="AF55" s="31">
        <v>27532</v>
      </c>
      <c r="AG55" s="28">
        <f t="shared" si="1"/>
        <v>0.98258386866523917</v>
      </c>
      <c r="AI55" s="26">
        <v>27.05</v>
      </c>
      <c r="AL55" s="26">
        <f t="shared" si="2"/>
        <v>744.74059999999997</v>
      </c>
    </row>
    <row r="56" spans="1:38">
      <c r="A56" s="1" t="s">
        <v>111</v>
      </c>
      <c r="B56" s="25">
        <v>43068</v>
      </c>
      <c r="C56" s="25">
        <v>43040</v>
      </c>
      <c r="D56" s="25">
        <v>43100</v>
      </c>
      <c r="E56" s="1" t="s">
        <v>67</v>
      </c>
      <c r="F56" s="1" t="s">
        <v>109</v>
      </c>
      <c r="H56" s="1" t="s">
        <v>112</v>
      </c>
      <c r="L56" s="1" t="s">
        <v>114</v>
      </c>
      <c r="Q56" s="31">
        <v>26273</v>
      </c>
      <c r="T56" s="1">
        <v>10</v>
      </c>
      <c r="U56" s="28">
        <f t="shared" si="0"/>
        <v>3.8586201574317022E-4</v>
      </c>
      <c r="AB56" s="31">
        <v>26273</v>
      </c>
      <c r="AF56" s="31">
        <v>25916</v>
      </c>
      <c r="AG56" s="28">
        <f t="shared" si="1"/>
        <v>0.9864119057587637</v>
      </c>
      <c r="AI56" s="26">
        <v>27.05</v>
      </c>
      <c r="AL56" s="26">
        <f t="shared" si="2"/>
        <v>701.02780000000007</v>
      </c>
    </row>
    <row r="57" spans="1:38" s="37" customFormat="1">
      <c r="A57" s="1" t="s">
        <v>111</v>
      </c>
      <c r="B57" s="38">
        <v>43069</v>
      </c>
      <c r="C57" s="25">
        <v>43040</v>
      </c>
      <c r="D57" s="25">
        <v>43100</v>
      </c>
      <c r="E57" s="1" t="s">
        <v>67</v>
      </c>
      <c r="F57" s="37" t="s">
        <v>109</v>
      </c>
      <c r="H57" s="37" t="s">
        <v>112</v>
      </c>
      <c r="L57" s="37" t="s">
        <v>114</v>
      </c>
      <c r="Q57" s="39">
        <v>26559</v>
      </c>
      <c r="T57" s="37">
        <v>23</v>
      </c>
      <c r="U57" s="28">
        <f t="shared" si="0"/>
        <v>8.7987758224942613E-4</v>
      </c>
      <c r="AB57" s="39">
        <v>26559</v>
      </c>
      <c r="AF57" s="39">
        <v>26140</v>
      </c>
      <c r="AG57" s="28">
        <f t="shared" si="1"/>
        <v>0.98422380360706352</v>
      </c>
      <c r="AI57" s="41">
        <v>27.05</v>
      </c>
      <c r="AL57" s="26">
        <f t="shared" si="2"/>
        <v>707.08699999999999</v>
      </c>
    </row>
    <row r="58" spans="1:38">
      <c r="A58" s="1" t="s">
        <v>111</v>
      </c>
      <c r="B58" s="25">
        <v>43070</v>
      </c>
      <c r="C58" s="25">
        <v>43040</v>
      </c>
      <c r="D58" s="25">
        <v>43100</v>
      </c>
      <c r="E58" s="1" t="s">
        <v>67</v>
      </c>
      <c r="F58" s="1" t="s">
        <v>109</v>
      </c>
      <c r="H58" s="1" t="s">
        <v>112</v>
      </c>
      <c r="L58" s="1" t="s">
        <v>114</v>
      </c>
      <c r="Q58" s="31">
        <v>30026</v>
      </c>
      <c r="T58" s="1">
        <v>20</v>
      </c>
      <c r="U58" s="28">
        <f t="shared" si="0"/>
        <v>6.7376364371378526E-4</v>
      </c>
      <c r="AB58" s="31">
        <v>30026</v>
      </c>
      <c r="AF58" s="31">
        <v>29684</v>
      </c>
      <c r="AG58" s="28">
        <f t="shared" si="1"/>
        <v>0.98860987144474788</v>
      </c>
      <c r="AI58" s="26">
        <v>27.05</v>
      </c>
      <c r="AL58" s="26">
        <f t="shared" si="2"/>
        <v>802.95220000000006</v>
      </c>
    </row>
    <row r="59" spans="1:38">
      <c r="A59" s="1" t="s">
        <v>111</v>
      </c>
      <c r="B59" s="25">
        <v>43071</v>
      </c>
      <c r="C59" s="25">
        <v>43040</v>
      </c>
      <c r="D59" s="25">
        <v>43100</v>
      </c>
      <c r="E59" s="1" t="s">
        <v>67</v>
      </c>
      <c r="F59" s="1" t="s">
        <v>109</v>
      </c>
      <c r="H59" s="1" t="s">
        <v>112</v>
      </c>
      <c r="L59" s="1" t="s">
        <v>114</v>
      </c>
      <c r="Q59" s="31">
        <v>35132</v>
      </c>
      <c r="T59" s="1">
        <v>15</v>
      </c>
      <c r="U59" s="28">
        <f t="shared" si="0"/>
        <v>4.3092303714556581E-4</v>
      </c>
      <c r="AB59" s="31">
        <v>35132</v>
      </c>
      <c r="AF59" s="31">
        <v>34809</v>
      </c>
      <c r="AG59" s="28">
        <f t="shared" si="1"/>
        <v>0.99080610269839464</v>
      </c>
      <c r="AI59" s="26">
        <v>27.05</v>
      </c>
      <c r="AL59" s="26">
        <f t="shared" si="2"/>
        <v>941.58345000000008</v>
      </c>
    </row>
    <row r="60" spans="1:38">
      <c r="A60" s="1" t="s">
        <v>111</v>
      </c>
      <c r="B60" s="25">
        <v>43072</v>
      </c>
      <c r="C60" s="25">
        <v>43040</v>
      </c>
      <c r="D60" s="25">
        <v>43100</v>
      </c>
      <c r="E60" s="1" t="s">
        <v>67</v>
      </c>
      <c r="F60" s="1" t="s">
        <v>109</v>
      </c>
      <c r="H60" s="1" t="s">
        <v>112</v>
      </c>
      <c r="L60" s="1" t="s">
        <v>114</v>
      </c>
      <c r="Q60" s="31">
        <v>35674</v>
      </c>
      <c r="T60" s="1">
        <v>15</v>
      </c>
      <c r="U60" s="28">
        <f t="shared" si="0"/>
        <v>4.2447223951553567E-4</v>
      </c>
      <c r="AB60" s="31">
        <v>35674</v>
      </c>
      <c r="AF60" s="31">
        <v>35338</v>
      </c>
      <c r="AG60" s="28">
        <f t="shared" si="1"/>
        <v>0.9905813757918932</v>
      </c>
      <c r="AI60" s="26">
        <v>27.05</v>
      </c>
      <c r="AL60" s="26">
        <f t="shared" si="2"/>
        <v>955.89290000000005</v>
      </c>
    </row>
    <row r="61" spans="1:38">
      <c r="A61" s="1" t="s">
        <v>111</v>
      </c>
      <c r="B61" s="25">
        <v>43066</v>
      </c>
      <c r="C61" s="25">
        <v>43040</v>
      </c>
      <c r="D61" s="25">
        <v>43100</v>
      </c>
      <c r="E61" s="1" t="s">
        <v>67</v>
      </c>
      <c r="F61" s="1" t="s">
        <v>110</v>
      </c>
      <c r="H61" s="1" t="s">
        <v>113</v>
      </c>
      <c r="L61" s="1" t="s">
        <v>115</v>
      </c>
      <c r="Q61" s="31">
        <v>37414</v>
      </c>
      <c r="T61" s="1">
        <v>10</v>
      </c>
      <c r="U61" s="28">
        <f t="shared" si="0"/>
        <v>2.7003672499459927E-4</v>
      </c>
      <c r="AB61" s="31">
        <v>37414</v>
      </c>
      <c r="AF61" s="31">
        <v>37032</v>
      </c>
      <c r="AG61" s="28">
        <f t="shared" si="1"/>
        <v>0.98978991821243389</v>
      </c>
      <c r="AI61" s="26">
        <v>29.76</v>
      </c>
      <c r="AL61" s="26">
        <f t="shared" si="2"/>
        <v>1102.07232</v>
      </c>
    </row>
    <row r="62" spans="1:38">
      <c r="A62" s="1" t="s">
        <v>111</v>
      </c>
      <c r="B62" s="25">
        <v>43067</v>
      </c>
      <c r="C62" s="25">
        <v>43040</v>
      </c>
      <c r="D62" s="25">
        <v>43100</v>
      </c>
      <c r="E62" s="1" t="s">
        <v>67</v>
      </c>
      <c r="F62" s="1" t="s">
        <v>110</v>
      </c>
      <c r="H62" s="1" t="s">
        <v>113</v>
      </c>
      <c r="L62" s="1" t="s">
        <v>115</v>
      </c>
      <c r="Q62" s="31">
        <v>36862</v>
      </c>
      <c r="T62" s="1">
        <v>0</v>
      </c>
      <c r="U62" s="28">
        <f t="shared" si="0"/>
        <v>0</v>
      </c>
      <c r="AB62" s="31">
        <v>36862</v>
      </c>
      <c r="AF62" s="31">
        <v>36527</v>
      </c>
      <c r="AG62" s="28">
        <f t="shared" si="1"/>
        <v>0.99091205034995389</v>
      </c>
      <c r="AI62" s="26">
        <v>29.76</v>
      </c>
      <c r="AL62" s="26">
        <f t="shared" si="2"/>
        <v>1087.0435199999999</v>
      </c>
    </row>
    <row r="63" spans="1:38">
      <c r="A63" s="1" t="s">
        <v>111</v>
      </c>
      <c r="B63" s="25">
        <v>43068</v>
      </c>
      <c r="C63" s="25">
        <v>43040</v>
      </c>
      <c r="D63" s="25">
        <v>43100</v>
      </c>
      <c r="E63" s="1" t="s">
        <v>67</v>
      </c>
      <c r="F63" s="1" t="s">
        <v>110</v>
      </c>
      <c r="H63" s="1" t="s">
        <v>113</v>
      </c>
      <c r="L63" s="1" t="s">
        <v>115</v>
      </c>
      <c r="Q63" s="31">
        <v>37464</v>
      </c>
      <c r="T63" s="1">
        <v>9</v>
      </c>
      <c r="U63" s="28">
        <f t="shared" si="0"/>
        <v>2.4299368216426374E-4</v>
      </c>
      <c r="AB63" s="31">
        <v>37464</v>
      </c>
      <c r="AF63" s="31">
        <v>37038</v>
      </c>
      <c r="AG63" s="28">
        <f t="shared" si="1"/>
        <v>0.9886290839205637</v>
      </c>
      <c r="AI63" s="26">
        <v>29.76</v>
      </c>
      <c r="AL63" s="26">
        <f t="shared" si="2"/>
        <v>1102.2508800000001</v>
      </c>
    </row>
    <row r="64" spans="1:38">
      <c r="A64" s="1" t="s">
        <v>111</v>
      </c>
      <c r="B64" s="25">
        <v>43069</v>
      </c>
      <c r="C64" s="25">
        <v>43040</v>
      </c>
      <c r="D64" s="25">
        <v>43100</v>
      </c>
      <c r="E64" s="1" t="s">
        <v>67</v>
      </c>
      <c r="F64" s="1" t="s">
        <v>110</v>
      </c>
      <c r="H64" s="1" t="s">
        <v>113</v>
      </c>
      <c r="L64" s="1" t="s">
        <v>115</v>
      </c>
      <c r="Q64" s="31">
        <v>37227</v>
      </c>
      <c r="T64" s="1">
        <v>8</v>
      </c>
      <c r="U64" s="28">
        <f t="shared" si="0"/>
        <v>2.1744448370525401E-4</v>
      </c>
      <c r="AB64" s="31">
        <v>37227</v>
      </c>
      <c r="AF64" s="31">
        <v>36791</v>
      </c>
      <c r="AG64" s="28">
        <f t="shared" si="1"/>
        <v>0.98828807048647482</v>
      </c>
      <c r="AI64" s="26">
        <v>29.76</v>
      </c>
      <c r="AL64" s="26">
        <f t="shared" si="2"/>
        <v>1094.9001600000001</v>
      </c>
    </row>
    <row r="65" spans="1:38">
      <c r="A65" s="1" t="s">
        <v>111</v>
      </c>
      <c r="B65" s="25">
        <v>43070</v>
      </c>
      <c r="C65" s="25">
        <v>43040</v>
      </c>
      <c r="D65" s="25">
        <v>43100</v>
      </c>
      <c r="E65" s="1" t="s">
        <v>67</v>
      </c>
      <c r="F65" s="1" t="s">
        <v>110</v>
      </c>
      <c r="H65" s="1" t="s">
        <v>113</v>
      </c>
      <c r="L65" s="1" t="s">
        <v>115</v>
      </c>
      <c r="Q65" s="31">
        <v>37821</v>
      </c>
      <c r="T65" s="1">
        <v>12</v>
      </c>
      <c r="U65" s="28">
        <f t="shared" si="0"/>
        <v>3.208813541193144E-4</v>
      </c>
      <c r="AB65" s="31">
        <v>37821</v>
      </c>
      <c r="AF65" s="31">
        <v>37397</v>
      </c>
      <c r="AG65" s="28">
        <f t="shared" si="1"/>
        <v>0.98878929695142914</v>
      </c>
      <c r="AI65" s="26">
        <v>29.76</v>
      </c>
      <c r="AL65" s="26">
        <f t="shared" si="2"/>
        <v>1112.93472</v>
      </c>
    </row>
    <row r="66" spans="1:38">
      <c r="A66" s="1" t="s">
        <v>111</v>
      </c>
      <c r="B66" s="25">
        <v>43071</v>
      </c>
      <c r="C66" s="25">
        <v>43040</v>
      </c>
      <c r="D66" s="25">
        <v>43100</v>
      </c>
      <c r="E66" s="1" t="s">
        <v>67</v>
      </c>
      <c r="F66" s="1" t="s">
        <v>110</v>
      </c>
      <c r="H66" s="1" t="s">
        <v>113</v>
      </c>
      <c r="L66" s="1" t="s">
        <v>115</v>
      </c>
      <c r="Q66" s="31">
        <v>36982</v>
      </c>
      <c r="T66" s="1">
        <v>16</v>
      </c>
      <c r="U66" s="28">
        <f t="shared" si="0"/>
        <v>4.3665738769717809E-4</v>
      </c>
      <c r="AB66" s="31">
        <v>36982</v>
      </c>
      <c r="AF66" s="31">
        <v>36642</v>
      </c>
      <c r="AG66" s="28">
        <f t="shared" si="1"/>
        <v>0.99080633821859287</v>
      </c>
      <c r="AI66" s="26">
        <v>29.76</v>
      </c>
      <c r="AL66" s="26">
        <f t="shared" si="2"/>
        <v>1090.4659200000001</v>
      </c>
    </row>
    <row r="67" spans="1:38">
      <c r="A67" s="1" t="s">
        <v>111</v>
      </c>
      <c r="B67" s="25">
        <v>43072</v>
      </c>
      <c r="C67" s="25">
        <v>43040</v>
      </c>
      <c r="D67" s="25">
        <v>43100</v>
      </c>
      <c r="E67" s="1" t="s">
        <v>67</v>
      </c>
      <c r="F67" s="1" t="s">
        <v>110</v>
      </c>
      <c r="H67" s="1" t="s">
        <v>113</v>
      </c>
      <c r="L67" s="1" t="s">
        <v>115</v>
      </c>
      <c r="Q67" s="31">
        <v>38965</v>
      </c>
      <c r="T67" s="1">
        <v>7</v>
      </c>
      <c r="U67" s="28">
        <f t="shared" si="0"/>
        <v>1.8093933362628274E-4</v>
      </c>
      <c r="AB67" s="31">
        <v>38965</v>
      </c>
      <c r="AF67" s="31">
        <v>38687</v>
      </c>
      <c r="AG67" s="28">
        <f t="shared" si="1"/>
        <v>0.99286539201847812</v>
      </c>
      <c r="AI67" s="26">
        <v>29.76</v>
      </c>
      <c r="AL67" s="26">
        <f t="shared" si="2"/>
        <v>1151.3251200000002</v>
      </c>
    </row>
    <row r="68" spans="1:38">
      <c r="A68" s="1" t="s">
        <v>111</v>
      </c>
      <c r="B68" s="25">
        <v>43073</v>
      </c>
      <c r="C68" s="25">
        <v>43040</v>
      </c>
      <c r="D68" s="25">
        <v>43100</v>
      </c>
      <c r="E68" s="1" t="s">
        <v>67</v>
      </c>
      <c r="F68" s="1" t="s">
        <v>109</v>
      </c>
      <c r="H68" s="1" t="s">
        <v>112</v>
      </c>
      <c r="L68" s="1" t="s">
        <v>114</v>
      </c>
      <c r="Q68" s="31">
        <v>31241</v>
      </c>
      <c r="T68" s="1">
        <v>25</v>
      </c>
      <c r="U68" s="28">
        <f t="shared" si="0"/>
        <v>8.100576761065388E-4</v>
      </c>
      <c r="AB68" s="31">
        <v>31241</v>
      </c>
      <c r="AF68" s="31">
        <v>30862</v>
      </c>
      <c r="AG68" s="28">
        <f t="shared" si="1"/>
        <v>0.9878685061297654</v>
      </c>
      <c r="AI68" s="26">
        <v>27.05</v>
      </c>
      <c r="AL68" s="26">
        <f t="shared" si="2"/>
        <v>834.81709999999998</v>
      </c>
    </row>
    <row r="69" spans="1:38">
      <c r="A69" s="1" t="s">
        <v>111</v>
      </c>
      <c r="B69" s="25">
        <v>43074</v>
      </c>
      <c r="C69" s="25">
        <v>43040</v>
      </c>
      <c r="D69" s="25">
        <v>43100</v>
      </c>
      <c r="E69" s="1" t="s">
        <v>67</v>
      </c>
      <c r="F69" s="1" t="s">
        <v>109</v>
      </c>
      <c r="H69" s="1" t="s">
        <v>112</v>
      </c>
      <c r="L69" s="1" t="s">
        <v>114</v>
      </c>
      <c r="Q69" s="31">
        <v>33273</v>
      </c>
      <c r="T69" s="1">
        <v>36</v>
      </c>
      <c r="U69" s="28">
        <f t="shared" ref="U69:U130" si="3">T69/AF69</f>
        <v>1.0969589859223597E-3</v>
      </c>
      <c r="AB69" s="31">
        <v>33273</v>
      </c>
      <c r="AF69" s="31">
        <v>32818</v>
      </c>
      <c r="AG69" s="28">
        <f t="shared" ref="AG69:AG130" si="4">AF69/Q69</f>
        <v>0.98632524870014726</v>
      </c>
      <c r="AI69" s="26">
        <v>27.05</v>
      </c>
      <c r="AL69" s="26">
        <f t="shared" ref="AL69:AL130" si="5">AF69*AI69/1000</f>
        <v>887.7269</v>
      </c>
    </row>
    <row r="70" spans="1:38">
      <c r="A70" s="1" t="s">
        <v>111</v>
      </c>
      <c r="B70" s="25">
        <v>43075</v>
      </c>
      <c r="C70" s="25">
        <v>43040</v>
      </c>
      <c r="D70" s="25">
        <v>43100</v>
      </c>
      <c r="E70" s="1" t="s">
        <v>67</v>
      </c>
      <c r="F70" s="1" t="s">
        <v>109</v>
      </c>
      <c r="H70" s="1" t="s">
        <v>112</v>
      </c>
      <c r="L70" s="1" t="s">
        <v>114</v>
      </c>
      <c r="Q70" s="31">
        <v>24724</v>
      </c>
      <c r="T70" s="1">
        <v>18</v>
      </c>
      <c r="U70" s="28">
        <f t="shared" si="3"/>
        <v>7.368291784354661E-4</v>
      </c>
      <c r="AB70" s="31">
        <v>24724</v>
      </c>
      <c r="AF70" s="31">
        <v>24429</v>
      </c>
      <c r="AG70" s="28">
        <f t="shared" si="4"/>
        <v>0.98806827374211292</v>
      </c>
      <c r="AI70" s="26">
        <v>27.05</v>
      </c>
      <c r="AL70" s="26">
        <f t="shared" si="5"/>
        <v>660.80445000000009</v>
      </c>
    </row>
    <row r="71" spans="1:38">
      <c r="A71" s="1" t="s">
        <v>111</v>
      </c>
      <c r="B71" s="25">
        <v>43076</v>
      </c>
      <c r="C71" s="25">
        <v>43040</v>
      </c>
      <c r="D71" s="25">
        <v>43100</v>
      </c>
      <c r="E71" s="1" t="s">
        <v>67</v>
      </c>
      <c r="F71" s="1" t="s">
        <v>109</v>
      </c>
      <c r="H71" s="1" t="s">
        <v>112</v>
      </c>
      <c r="L71" s="1" t="s">
        <v>114</v>
      </c>
      <c r="Q71" s="31">
        <v>24526</v>
      </c>
      <c r="T71" s="1">
        <v>20</v>
      </c>
      <c r="U71" s="28">
        <f t="shared" si="3"/>
        <v>8.2634384167251998E-4</v>
      </c>
      <c r="AB71" s="31">
        <v>24526</v>
      </c>
      <c r="AF71" s="31">
        <v>24203</v>
      </c>
      <c r="AG71" s="28">
        <f t="shared" si="4"/>
        <v>0.98683030253608417</v>
      </c>
      <c r="AI71" s="26">
        <v>27.05</v>
      </c>
      <c r="AL71" s="26">
        <f t="shared" si="5"/>
        <v>654.69114999999999</v>
      </c>
    </row>
    <row r="72" spans="1:38">
      <c r="A72" s="1" t="s">
        <v>111</v>
      </c>
      <c r="B72" s="25">
        <v>43077</v>
      </c>
      <c r="C72" s="25">
        <v>43040</v>
      </c>
      <c r="D72" s="25">
        <v>43100</v>
      </c>
      <c r="E72" s="1" t="s">
        <v>67</v>
      </c>
      <c r="F72" s="1" t="s">
        <v>109</v>
      </c>
      <c r="H72" s="1" t="s">
        <v>112</v>
      </c>
      <c r="L72" s="1" t="s">
        <v>114</v>
      </c>
      <c r="Q72" s="31">
        <v>19765</v>
      </c>
      <c r="T72" s="1">
        <v>16</v>
      </c>
      <c r="U72" s="28">
        <f t="shared" si="3"/>
        <v>8.2177709296353367E-4</v>
      </c>
      <c r="AB72" s="31">
        <v>19765</v>
      </c>
      <c r="AF72" s="31">
        <v>19470</v>
      </c>
      <c r="AG72" s="28">
        <f t="shared" si="4"/>
        <v>0.9850746268656716</v>
      </c>
      <c r="AI72" s="26">
        <v>27.05</v>
      </c>
      <c r="AL72" s="26">
        <f t="shared" si="5"/>
        <v>526.6635</v>
      </c>
    </row>
    <row r="73" spans="1:38">
      <c r="A73" s="1" t="s">
        <v>111</v>
      </c>
      <c r="B73" s="25">
        <v>43078</v>
      </c>
      <c r="C73" s="25">
        <v>43040</v>
      </c>
      <c r="D73" s="25">
        <v>43100</v>
      </c>
      <c r="E73" s="1" t="s">
        <v>67</v>
      </c>
      <c r="F73" s="1" t="s">
        <v>109</v>
      </c>
      <c r="H73" s="1" t="s">
        <v>112</v>
      </c>
      <c r="L73" s="1" t="s">
        <v>114</v>
      </c>
      <c r="Q73" s="31">
        <v>27543</v>
      </c>
      <c r="T73" s="1">
        <v>27</v>
      </c>
      <c r="U73" s="28">
        <f t="shared" si="3"/>
        <v>9.9542840289042916E-4</v>
      </c>
      <c r="AB73" s="31">
        <v>27543</v>
      </c>
      <c r="AF73" s="31">
        <v>27124</v>
      </c>
      <c r="AG73" s="28">
        <f t="shared" si="4"/>
        <v>0.9847874233017464</v>
      </c>
      <c r="AI73" s="26">
        <v>27.05</v>
      </c>
      <c r="AL73" s="26">
        <f t="shared" si="5"/>
        <v>733.70420000000001</v>
      </c>
    </row>
    <row r="74" spans="1:38">
      <c r="A74" s="1" t="s">
        <v>111</v>
      </c>
      <c r="B74" s="25">
        <v>43079</v>
      </c>
      <c r="C74" s="25">
        <v>43040</v>
      </c>
      <c r="D74" s="25">
        <v>43100</v>
      </c>
      <c r="E74" s="1" t="s">
        <v>67</v>
      </c>
      <c r="F74" s="1" t="s">
        <v>109</v>
      </c>
      <c r="H74" s="1" t="s">
        <v>112</v>
      </c>
      <c r="L74" s="1" t="s">
        <v>114</v>
      </c>
      <c r="Q74" s="31">
        <v>26036</v>
      </c>
      <c r="T74" s="1">
        <v>34</v>
      </c>
      <c r="U74" s="28">
        <f t="shared" si="3"/>
        <v>1.327191818252791E-3</v>
      </c>
      <c r="AB74" s="31">
        <v>26036</v>
      </c>
      <c r="AF74" s="31">
        <v>25618</v>
      </c>
      <c r="AG74" s="28">
        <f t="shared" si="4"/>
        <v>0.98394530649869416</v>
      </c>
      <c r="AI74" s="26">
        <v>27.05</v>
      </c>
      <c r="AL74" s="26">
        <f t="shared" si="5"/>
        <v>692.96690000000001</v>
      </c>
    </row>
    <row r="75" spans="1:38">
      <c r="A75" s="1" t="s">
        <v>111</v>
      </c>
      <c r="B75" s="25">
        <v>43077</v>
      </c>
      <c r="C75" s="25">
        <v>43040</v>
      </c>
      <c r="D75" s="25">
        <v>43100</v>
      </c>
      <c r="E75" s="1" t="s">
        <v>67</v>
      </c>
      <c r="F75" s="1" t="s">
        <v>148</v>
      </c>
      <c r="H75" s="1" t="s">
        <v>149</v>
      </c>
      <c r="L75" s="1" t="s">
        <v>115</v>
      </c>
      <c r="Q75" s="31">
        <v>4322</v>
      </c>
      <c r="T75" s="1">
        <v>3</v>
      </c>
      <c r="U75" s="28">
        <f t="shared" si="3"/>
        <v>7.0588235294117652E-4</v>
      </c>
      <c r="AB75" s="31">
        <v>4322</v>
      </c>
      <c r="AF75" s="31">
        <v>4250</v>
      </c>
      <c r="AG75" s="28">
        <f t="shared" si="4"/>
        <v>0.983341045812124</v>
      </c>
      <c r="AI75" s="26">
        <v>29.76</v>
      </c>
      <c r="AL75" s="26">
        <f t="shared" si="5"/>
        <v>126.48</v>
      </c>
    </row>
    <row r="76" spans="1:38">
      <c r="A76" s="1" t="s">
        <v>111</v>
      </c>
      <c r="B76" s="25">
        <v>43078</v>
      </c>
      <c r="C76" s="25">
        <v>43040</v>
      </c>
      <c r="D76" s="25">
        <v>43100</v>
      </c>
      <c r="E76" s="1" t="s">
        <v>67</v>
      </c>
      <c r="F76" s="1" t="s">
        <v>148</v>
      </c>
      <c r="H76" s="1" t="s">
        <v>149</v>
      </c>
      <c r="L76" s="1" t="s">
        <v>115</v>
      </c>
      <c r="Q76" s="31">
        <v>34529</v>
      </c>
      <c r="T76" s="1">
        <v>6</v>
      </c>
      <c r="U76" s="28">
        <f t="shared" si="3"/>
        <v>1.755669348939283E-4</v>
      </c>
      <c r="AB76" s="31">
        <v>34529</v>
      </c>
      <c r="AF76" s="31">
        <v>34175</v>
      </c>
      <c r="AG76" s="28">
        <f t="shared" si="4"/>
        <v>0.98974774826957046</v>
      </c>
      <c r="AI76" s="26">
        <v>29.76</v>
      </c>
      <c r="AL76" s="26">
        <f t="shared" si="5"/>
        <v>1017.048</v>
      </c>
    </row>
    <row r="77" spans="1:38">
      <c r="A77" s="1" t="s">
        <v>111</v>
      </c>
      <c r="B77" s="25">
        <v>43079</v>
      </c>
      <c r="C77" s="25">
        <v>43040</v>
      </c>
      <c r="D77" s="25">
        <v>43100</v>
      </c>
      <c r="E77" s="1" t="s">
        <v>67</v>
      </c>
      <c r="F77" s="1" t="s">
        <v>148</v>
      </c>
      <c r="H77" s="1" t="s">
        <v>149</v>
      </c>
      <c r="L77" s="1" t="s">
        <v>115</v>
      </c>
      <c r="Q77" s="31">
        <v>37171</v>
      </c>
      <c r="T77" s="1">
        <v>18</v>
      </c>
      <c r="U77" s="28">
        <f t="shared" si="3"/>
        <v>4.8940971750183529E-4</v>
      </c>
      <c r="AB77" s="31">
        <v>37171</v>
      </c>
      <c r="AF77" s="31">
        <v>36779</v>
      </c>
      <c r="AG77" s="28">
        <f t="shared" si="4"/>
        <v>0.98945414435985046</v>
      </c>
      <c r="AI77" s="26">
        <v>29.76</v>
      </c>
      <c r="AL77" s="26">
        <f t="shared" si="5"/>
        <v>1094.54304</v>
      </c>
    </row>
    <row r="78" spans="1:38">
      <c r="A78" s="1" t="s">
        <v>111</v>
      </c>
      <c r="B78" s="25">
        <v>43073</v>
      </c>
      <c r="C78" s="25">
        <v>43040</v>
      </c>
      <c r="D78" s="25">
        <v>43100</v>
      </c>
      <c r="E78" s="1" t="s">
        <v>67</v>
      </c>
      <c r="F78" s="1" t="s">
        <v>148</v>
      </c>
      <c r="H78" s="1" t="s">
        <v>113</v>
      </c>
      <c r="L78" s="1" t="s">
        <v>115</v>
      </c>
      <c r="Q78" s="31">
        <v>43417</v>
      </c>
      <c r="T78" s="1">
        <v>15</v>
      </c>
      <c r="U78" s="28">
        <f t="shared" si="3"/>
        <v>3.4842396227729902E-4</v>
      </c>
      <c r="AB78" s="31">
        <v>43417</v>
      </c>
      <c r="AF78" s="31">
        <v>43051</v>
      </c>
      <c r="AG78" s="28">
        <f t="shared" si="4"/>
        <v>0.991570122302324</v>
      </c>
      <c r="AI78" s="26">
        <v>29.76</v>
      </c>
      <c r="AL78" s="26">
        <f t="shared" si="5"/>
        <v>1281.19776</v>
      </c>
    </row>
    <row r="79" spans="1:38">
      <c r="A79" s="1" t="s">
        <v>111</v>
      </c>
      <c r="B79" s="25">
        <v>43074</v>
      </c>
      <c r="C79" s="25">
        <v>43040</v>
      </c>
      <c r="D79" s="25">
        <v>43100</v>
      </c>
      <c r="E79" s="1" t="s">
        <v>67</v>
      </c>
      <c r="F79" s="1" t="s">
        <v>148</v>
      </c>
      <c r="H79" s="1" t="s">
        <v>113</v>
      </c>
      <c r="L79" s="1" t="s">
        <v>115</v>
      </c>
      <c r="Q79" s="31">
        <v>47748</v>
      </c>
      <c r="T79" s="1">
        <v>12</v>
      </c>
      <c r="U79" s="28">
        <f t="shared" si="3"/>
        <v>2.5376416849940786E-4</v>
      </c>
      <c r="AB79" s="31">
        <v>47748</v>
      </c>
      <c r="AF79" s="31">
        <v>47288</v>
      </c>
      <c r="AG79" s="28">
        <f t="shared" si="4"/>
        <v>0.99036608863198461</v>
      </c>
      <c r="AI79" s="26">
        <v>29.76</v>
      </c>
      <c r="AL79" s="26">
        <f t="shared" si="5"/>
        <v>1407.29088</v>
      </c>
    </row>
    <row r="80" spans="1:38">
      <c r="A80" s="1" t="s">
        <v>111</v>
      </c>
      <c r="B80" s="25">
        <v>43075</v>
      </c>
      <c r="C80" s="25">
        <v>43040</v>
      </c>
      <c r="D80" s="25">
        <v>43100</v>
      </c>
      <c r="E80" s="1" t="s">
        <v>67</v>
      </c>
      <c r="F80" s="1" t="s">
        <v>148</v>
      </c>
      <c r="H80" s="1" t="s">
        <v>113</v>
      </c>
      <c r="L80" s="1" t="s">
        <v>115</v>
      </c>
      <c r="Q80" s="31">
        <v>18824</v>
      </c>
      <c r="T80" s="1">
        <v>11</v>
      </c>
      <c r="U80" s="28">
        <f t="shared" si="3"/>
        <v>5.9305585507871464E-4</v>
      </c>
      <c r="AB80" s="31">
        <v>18824</v>
      </c>
      <c r="AF80" s="31">
        <v>18548</v>
      </c>
      <c r="AG80" s="28">
        <f t="shared" si="4"/>
        <v>0.98533786655333622</v>
      </c>
      <c r="AI80" s="26">
        <v>29.76</v>
      </c>
      <c r="AL80" s="26">
        <f t="shared" si="5"/>
        <v>551.98847999999998</v>
      </c>
    </row>
    <row r="81" spans="1:38">
      <c r="A81" s="1" t="s">
        <v>111</v>
      </c>
      <c r="B81" s="25">
        <v>43076</v>
      </c>
      <c r="C81" s="25">
        <v>43040</v>
      </c>
      <c r="D81" s="25">
        <v>43100</v>
      </c>
      <c r="E81" s="1" t="s">
        <v>67</v>
      </c>
      <c r="F81" s="1" t="s">
        <v>148</v>
      </c>
      <c r="H81" s="1" t="s">
        <v>113</v>
      </c>
      <c r="L81" s="1" t="s">
        <v>115</v>
      </c>
      <c r="Q81" s="31">
        <v>37174</v>
      </c>
      <c r="T81" s="1">
        <v>9</v>
      </c>
      <c r="U81" s="28">
        <f t="shared" si="3"/>
        <v>2.4475809741372279E-4</v>
      </c>
      <c r="AB81" s="31">
        <v>37174</v>
      </c>
      <c r="AF81" s="31">
        <v>36771</v>
      </c>
      <c r="AG81" s="28">
        <f t="shared" si="4"/>
        <v>0.98915908968633992</v>
      </c>
      <c r="AI81" s="26">
        <v>29.76</v>
      </c>
      <c r="AL81" s="26">
        <f t="shared" si="5"/>
        <v>1094.3049599999999</v>
      </c>
    </row>
    <row r="82" spans="1:38">
      <c r="A82" s="1" t="s">
        <v>111</v>
      </c>
      <c r="B82" s="25">
        <v>43077</v>
      </c>
      <c r="C82" s="25">
        <v>43040</v>
      </c>
      <c r="D82" s="25">
        <v>43100</v>
      </c>
      <c r="E82" s="1" t="s">
        <v>67</v>
      </c>
      <c r="F82" s="1" t="s">
        <v>148</v>
      </c>
      <c r="H82" s="1" t="s">
        <v>113</v>
      </c>
      <c r="L82" s="1" t="s">
        <v>115</v>
      </c>
      <c r="Q82" s="31">
        <v>21957</v>
      </c>
      <c r="T82" s="1">
        <v>4</v>
      </c>
      <c r="U82" s="28">
        <f t="shared" si="3"/>
        <v>1.8359572221967227E-4</v>
      </c>
      <c r="AB82" s="31">
        <v>21957</v>
      </c>
      <c r="AF82" s="31">
        <v>21787</v>
      </c>
      <c r="AG82" s="28">
        <f t="shared" si="4"/>
        <v>0.99225759438903316</v>
      </c>
      <c r="AI82" s="26">
        <v>29.76</v>
      </c>
      <c r="AL82" s="26">
        <f t="shared" si="5"/>
        <v>648.38112000000001</v>
      </c>
    </row>
    <row r="83" spans="1:38">
      <c r="A83" s="1" t="s">
        <v>111</v>
      </c>
      <c r="B83" s="25">
        <v>43078</v>
      </c>
      <c r="C83" s="25">
        <v>43040</v>
      </c>
      <c r="D83" s="25">
        <v>43100</v>
      </c>
      <c r="E83" s="1" t="s">
        <v>67</v>
      </c>
      <c r="F83" s="1" t="s">
        <v>148</v>
      </c>
      <c r="H83" s="1" t="s">
        <v>113</v>
      </c>
      <c r="L83" s="1" t="s">
        <v>115</v>
      </c>
      <c r="Q83" s="31">
        <v>5</v>
      </c>
      <c r="T83" s="1">
        <v>0</v>
      </c>
      <c r="U83" s="28">
        <f t="shared" si="3"/>
        <v>0</v>
      </c>
      <c r="AB83" s="31">
        <v>5</v>
      </c>
      <c r="AF83" s="31">
        <v>6</v>
      </c>
      <c r="AG83" s="28">
        <f t="shared" si="4"/>
        <v>1.2</v>
      </c>
      <c r="AI83" s="26">
        <v>29.76</v>
      </c>
      <c r="AL83" s="26">
        <f t="shared" si="5"/>
        <v>0.17856</v>
      </c>
    </row>
    <row r="84" spans="1:38">
      <c r="A84" s="1" t="s">
        <v>111</v>
      </c>
      <c r="B84" s="25">
        <v>43079</v>
      </c>
      <c r="C84" s="25">
        <v>43040</v>
      </c>
      <c r="D84" s="25">
        <v>43100</v>
      </c>
      <c r="E84" s="1" t="s">
        <v>67</v>
      </c>
      <c r="F84" s="1" t="s">
        <v>148</v>
      </c>
      <c r="H84" s="1" t="s">
        <v>113</v>
      </c>
      <c r="L84" s="1" t="s">
        <v>115</v>
      </c>
      <c r="Q84" s="31">
        <v>2</v>
      </c>
      <c r="T84" s="1">
        <v>0</v>
      </c>
      <c r="U84" s="28">
        <f t="shared" si="3"/>
        <v>0</v>
      </c>
      <c r="AB84" s="31">
        <v>2</v>
      </c>
      <c r="AF84" s="31">
        <v>2</v>
      </c>
      <c r="AG84" s="28">
        <f t="shared" si="4"/>
        <v>1</v>
      </c>
      <c r="AI84" s="26">
        <v>29.76</v>
      </c>
      <c r="AL84" s="26">
        <f t="shared" si="5"/>
        <v>5.9520000000000003E-2</v>
      </c>
    </row>
    <row r="85" spans="1:38">
      <c r="A85" s="1" t="s">
        <v>111</v>
      </c>
      <c r="B85" s="25">
        <v>43080</v>
      </c>
      <c r="C85" s="25">
        <v>43040</v>
      </c>
      <c r="D85" s="25">
        <v>43100</v>
      </c>
      <c r="E85" s="1" t="s">
        <v>67</v>
      </c>
      <c r="F85" s="1" t="s">
        <v>109</v>
      </c>
      <c r="H85" s="1" t="s">
        <v>112</v>
      </c>
      <c r="L85" s="1" t="s">
        <v>114</v>
      </c>
      <c r="Q85" s="31">
        <v>23560</v>
      </c>
      <c r="T85" s="1">
        <v>18</v>
      </c>
      <c r="U85" s="28">
        <f>T85/AF85</f>
        <v>7.7439339184305622E-4</v>
      </c>
      <c r="AB85" s="31">
        <v>23560</v>
      </c>
      <c r="AF85" s="31">
        <v>23244</v>
      </c>
      <c r="AG85" s="28">
        <f t="shared" si="4"/>
        <v>0.98658743633276735</v>
      </c>
      <c r="AI85" s="26">
        <v>27.05</v>
      </c>
      <c r="AL85" s="26">
        <f t="shared" si="5"/>
        <v>628.75020000000006</v>
      </c>
    </row>
    <row r="86" spans="1:38">
      <c r="A86" s="1" t="s">
        <v>111</v>
      </c>
      <c r="B86" s="25">
        <v>43081</v>
      </c>
      <c r="C86" s="25">
        <v>43040</v>
      </c>
      <c r="D86" s="25">
        <v>43100</v>
      </c>
      <c r="E86" s="1" t="s">
        <v>67</v>
      </c>
      <c r="F86" s="1" t="s">
        <v>109</v>
      </c>
      <c r="H86" s="1" t="s">
        <v>112</v>
      </c>
      <c r="L86" s="1" t="s">
        <v>114</v>
      </c>
      <c r="Q86" s="31">
        <v>52453</v>
      </c>
      <c r="T86" s="1">
        <v>35</v>
      </c>
      <c r="U86" s="28">
        <f t="shared" si="3"/>
        <v>6.7464677422463806E-4</v>
      </c>
      <c r="AB86" s="31">
        <v>52453</v>
      </c>
      <c r="AF86" s="31">
        <v>51879</v>
      </c>
      <c r="AG86" s="28">
        <f t="shared" si="4"/>
        <v>0.98905686995977349</v>
      </c>
      <c r="AI86" s="26">
        <v>27.05</v>
      </c>
      <c r="AL86" s="26">
        <f t="shared" si="5"/>
        <v>1403.3269499999999</v>
      </c>
    </row>
    <row r="87" spans="1:38">
      <c r="A87" s="1" t="s">
        <v>111</v>
      </c>
      <c r="B87" s="25">
        <v>43082</v>
      </c>
      <c r="C87" s="25">
        <v>43040</v>
      </c>
      <c r="D87" s="25">
        <v>43100</v>
      </c>
      <c r="E87" s="1" t="s">
        <v>67</v>
      </c>
      <c r="F87" s="1" t="s">
        <v>109</v>
      </c>
      <c r="H87" s="1" t="s">
        <v>112</v>
      </c>
      <c r="L87" s="1" t="s">
        <v>114</v>
      </c>
      <c r="Q87" s="31">
        <v>16907</v>
      </c>
      <c r="T87" s="1">
        <v>22</v>
      </c>
      <c r="U87" s="28">
        <f t="shared" si="3"/>
        <v>1.3217976447969237E-3</v>
      </c>
      <c r="AB87" s="31">
        <v>16907</v>
      </c>
      <c r="AF87" s="31">
        <v>16644</v>
      </c>
      <c r="AG87" s="28">
        <f t="shared" si="4"/>
        <v>0.98444431300644708</v>
      </c>
      <c r="AI87" s="26">
        <v>27.05</v>
      </c>
      <c r="AL87" s="26">
        <f t="shared" si="5"/>
        <v>450.22020000000003</v>
      </c>
    </row>
    <row r="88" spans="1:38">
      <c r="A88" s="1" t="s">
        <v>111</v>
      </c>
      <c r="B88" s="25">
        <v>43083</v>
      </c>
      <c r="C88" s="25">
        <v>43040</v>
      </c>
      <c r="D88" s="25">
        <v>43100</v>
      </c>
      <c r="E88" s="1" t="s">
        <v>67</v>
      </c>
      <c r="F88" s="1" t="s">
        <v>109</v>
      </c>
      <c r="H88" s="1" t="s">
        <v>112</v>
      </c>
      <c r="L88" s="1" t="s">
        <v>114</v>
      </c>
      <c r="Q88" s="31">
        <v>20872</v>
      </c>
      <c r="T88" s="1">
        <v>15</v>
      </c>
      <c r="U88" s="28">
        <f t="shared" si="3"/>
        <v>7.3235035641050679E-4</v>
      </c>
      <c r="AB88" s="31">
        <v>20872</v>
      </c>
      <c r="AF88" s="31">
        <v>20482</v>
      </c>
      <c r="AG88" s="28">
        <f t="shared" si="4"/>
        <v>0.98131467995400534</v>
      </c>
      <c r="AI88" s="26">
        <v>27.05</v>
      </c>
      <c r="AL88" s="26">
        <f t="shared" si="5"/>
        <v>554.03809999999999</v>
      </c>
    </row>
    <row r="89" spans="1:38">
      <c r="A89" s="1" t="s">
        <v>111</v>
      </c>
      <c r="B89" s="25">
        <v>43084</v>
      </c>
      <c r="C89" s="25">
        <v>43040</v>
      </c>
      <c r="D89" s="25">
        <v>43100</v>
      </c>
      <c r="E89" s="1" t="s">
        <v>67</v>
      </c>
      <c r="F89" s="1" t="s">
        <v>109</v>
      </c>
      <c r="H89" s="1" t="s">
        <v>112</v>
      </c>
      <c r="L89" s="1" t="s">
        <v>114</v>
      </c>
      <c r="Q89" s="31">
        <v>20603</v>
      </c>
      <c r="T89" s="1">
        <v>8</v>
      </c>
      <c r="U89" s="28">
        <f t="shared" si="3"/>
        <v>3.9234919077979404E-4</v>
      </c>
      <c r="AB89" s="31">
        <v>20603</v>
      </c>
      <c r="AF89" s="31">
        <v>20390</v>
      </c>
      <c r="AG89" s="28">
        <f t="shared" si="4"/>
        <v>0.98966169975246321</v>
      </c>
      <c r="AI89" s="26">
        <v>27.05</v>
      </c>
      <c r="AL89" s="26">
        <f t="shared" si="5"/>
        <v>551.54949999999997</v>
      </c>
    </row>
    <row r="90" spans="1:38">
      <c r="A90" s="1" t="s">
        <v>111</v>
      </c>
      <c r="B90" s="25">
        <v>43085</v>
      </c>
      <c r="C90" s="25">
        <v>43040</v>
      </c>
      <c r="D90" s="25">
        <v>43100</v>
      </c>
      <c r="E90" s="1" t="s">
        <v>67</v>
      </c>
      <c r="F90" s="1" t="s">
        <v>109</v>
      </c>
      <c r="H90" s="1" t="s">
        <v>112</v>
      </c>
      <c r="L90" s="1" t="s">
        <v>114</v>
      </c>
      <c r="Q90" s="31">
        <v>10</v>
      </c>
      <c r="T90" s="1">
        <v>0</v>
      </c>
      <c r="U90" s="28">
        <f t="shared" si="3"/>
        <v>0</v>
      </c>
      <c r="AB90" s="31">
        <v>10</v>
      </c>
      <c r="AF90" s="31">
        <v>10</v>
      </c>
      <c r="AG90" s="28">
        <f t="shared" si="4"/>
        <v>1</v>
      </c>
      <c r="AI90" s="26">
        <v>27.05</v>
      </c>
      <c r="AL90" s="26">
        <f t="shared" si="5"/>
        <v>0.27050000000000002</v>
      </c>
    </row>
    <row r="91" spans="1:38">
      <c r="A91" s="1" t="s">
        <v>111</v>
      </c>
      <c r="B91" s="25">
        <v>43084</v>
      </c>
      <c r="C91" s="25">
        <v>43040</v>
      </c>
      <c r="D91" s="25">
        <v>43100</v>
      </c>
      <c r="E91" s="1" t="s">
        <v>67</v>
      </c>
      <c r="F91" s="1" t="s">
        <v>109</v>
      </c>
      <c r="H91" s="1" t="s">
        <v>151</v>
      </c>
      <c r="L91" s="1" t="s">
        <v>114</v>
      </c>
      <c r="Q91" s="31">
        <v>6685</v>
      </c>
      <c r="T91" s="1">
        <v>5</v>
      </c>
      <c r="U91" s="28">
        <f t="shared" si="3"/>
        <v>7.6034063260340637E-4</v>
      </c>
      <c r="AB91" s="31">
        <v>6685</v>
      </c>
      <c r="AF91" s="31">
        <v>6576</v>
      </c>
      <c r="AG91" s="28">
        <f t="shared" si="4"/>
        <v>0.98369483919222134</v>
      </c>
      <c r="AI91" s="26">
        <v>27.05</v>
      </c>
      <c r="AL91" s="26">
        <f t="shared" si="5"/>
        <v>177.88080000000002</v>
      </c>
    </row>
    <row r="92" spans="1:38">
      <c r="A92" s="1" t="s">
        <v>111</v>
      </c>
      <c r="B92" s="25">
        <v>43085</v>
      </c>
      <c r="C92" s="25">
        <v>43040</v>
      </c>
      <c r="D92" s="25">
        <v>43100</v>
      </c>
      <c r="E92" s="1" t="s">
        <v>67</v>
      </c>
      <c r="F92" s="1" t="s">
        <v>109</v>
      </c>
      <c r="H92" s="1" t="s">
        <v>151</v>
      </c>
      <c r="L92" s="1" t="s">
        <v>114</v>
      </c>
      <c r="Q92" s="31">
        <v>29198</v>
      </c>
      <c r="T92" s="1">
        <v>15</v>
      </c>
      <c r="U92" s="28">
        <f t="shared" si="3"/>
        <v>5.217935784603611E-4</v>
      </c>
      <c r="AB92" s="31">
        <v>29198</v>
      </c>
      <c r="AF92" s="31">
        <v>28747</v>
      </c>
      <c r="AG92" s="28">
        <f t="shared" si="4"/>
        <v>0.9845537365572985</v>
      </c>
      <c r="AI92" s="26">
        <v>27.05</v>
      </c>
      <c r="AL92" s="26">
        <f t="shared" si="5"/>
        <v>777.60635000000002</v>
      </c>
    </row>
    <row r="93" spans="1:38">
      <c r="A93" s="1" t="s">
        <v>111</v>
      </c>
      <c r="B93" s="25">
        <v>43086</v>
      </c>
      <c r="C93" s="25">
        <v>43040</v>
      </c>
      <c r="D93" s="25">
        <v>43100</v>
      </c>
      <c r="E93" s="1" t="s">
        <v>67</v>
      </c>
      <c r="F93" s="1" t="s">
        <v>109</v>
      </c>
      <c r="H93" s="1" t="s">
        <v>151</v>
      </c>
      <c r="L93" s="1" t="s">
        <v>114</v>
      </c>
      <c r="Q93" s="31">
        <v>30420</v>
      </c>
      <c r="T93" s="1">
        <v>31</v>
      </c>
      <c r="U93" s="28">
        <f t="shared" si="3"/>
        <v>1.0364426613172853E-3</v>
      </c>
      <c r="AB93" s="31">
        <v>30420</v>
      </c>
      <c r="AF93" s="31">
        <v>29910</v>
      </c>
      <c r="AG93" s="28">
        <f t="shared" si="4"/>
        <v>0.9832347140039448</v>
      </c>
      <c r="AI93" s="26">
        <v>27.05</v>
      </c>
      <c r="AL93" s="26">
        <f t="shared" si="5"/>
        <v>809.06550000000004</v>
      </c>
    </row>
    <row r="94" spans="1:38">
      <c r="A94" s="1" t="s">
        <v>111</v>
      </c>
      <c r="B94" s="25">
        <v>43080</v>
      </c>
      <c r="C94" s="25">
        <v>43040</v>
      </c>
      <c r="D94" s="25">
        <v>43100</v>
      </c>
      <c r="E94" s="1" t="s">
        <v>67</v>
      </c>
      <c r="F94" s="1" t="s">
        <v>148</v>
      </c>
      <c r="H94" s="1" t="s">
        <v>149</v>
      </c>
      <c r="L94" s="1" t="s">
        <v>115</v>
      </c>
      <c r="Q94" s="31">
        <v>36931</v>
      </c>
      <c r="T94" s="1">
        <v>7</v>
      </c>
      <c r="U94" s="28">
        <f t="shared" si="3"/>
        <v>1.9136663112714945E-4</v>
      </c>
      <c r="AB94" s="31">
        <v>36931</v>
      </c>
      <c r="AF94" s="31">
        <v>36579</v>
      </c>
      <c r="AG94" s="28">
        <f t="shared" si="4"/>
        <v>0.9904687119222334</v>
      </c>
      <c r="AI94" s="26">
        <v>29.76</v>
      </c>
      <c r="AL94" s="26">
        <f t="shared" si="5"/>
        <v>1088.59104</v>
      </c>
    </row>
    <row r="95" spans="1:38">
      <c r="A95" s="1" t="s">
        <v>111</v>
      </c>
      <c r="B95" s="25">
        <v>43081</v>
      </c>
      <c r="C95" s="25">
        <v>43040</v>
      </c>
      <c r="D95" s="25">
        <v>43100</v>
      </c>
      <c r="E95" s="1" t="s">
        <v>67</v>
      </c>
      <c r="F95" s="1" t="s">
        <v>148</v>
      </c>
      <c r="H95" s="1" t="s">
        <v>149</v>
      </c>
      <c r="L95" s="1" t="s">
        <v>115</v>
      </c>
      <c r="Q95" s="31">
        <v>65032</v>
      </c>
      <c r="T95" s="1">
        <v>10</v>
      </c>
      <c r="U95" s="28">
        <f t="shared" si="3"/>
        <v>1.5516866834248827E-4</v>
      </c>
      <c r="AB95" s="31">
        <v>65032</v>
      </c>
      <c r="AF95" s="31">
        <v>64446</v>
      </c>
      <c r="AG95" s="28">
        <f t="shared" si="4"/>
        <v>0.9909890515438553</v>
      </c>
      <c r="AI95" s="26">
        <v>29.76</v>
      </c>
      <c r="AL95" s="26">
        <f t="shared" si="5"/>
        <v>1917.9129600000001</v>
      </c>
    </row>
    <row r="96" spans="1:38">
      <c r="A96" s="1" t="s">
        <v>111</v>
      </c>
      <c r="B96" s="25">
        <v>43082</v>
      </c>
      <c r="C96" s="25">
        <v>43040</v>
      </c>
      <c r="D96" s="25">
        <v>43100</v>
      </c>
      <c r="E96" s="1" t="s">
        <v>67</v>
      </c>
      <c r="F96" s="1" t="s">
        <v>148</v>
      </c>
      <c r="H96" s="1" t="s">
        <v>149</v>
      </c>
      <c r="L96" s="1" t="s">
        <v>115</v>
      </c>
      <c r="Q96" s="31">
        <v>32056</v>
      </c>
      <c r="T96" s="1">
        <v>6</v>
      </c>
      <c r="U96" s="28">
        <f t="shared" si="3"/>
        <v>1.889466225791214E-4</v>
      </c>
      <c r="AB96" s="31">
        <v>32056</v>
      </c>
      <c r="AF96" s="31">
        <v>31755</v>
      </c>
      <c r="AG96" s="28">
        <f t="shared" si="4"/>
        <v>0.99061018218118291</v>
      </c>
      <c r="AI96" s="26">
        <v>29.76</v>
      </c>
      <c r="AL96" s="26">
        <f t="shared" si="5"/>
        <v>945.02880000000005</v>
      </c>
    </row>
    <row r="97" spans="1:38">
      <c r="A97" s="1" t="s">
        <v>111</v>
      </c>
      <c r="B97" s="25">
        <v>43083</v>
      </c>
      <c r="C97" s="25">
        <v>43040</v>
      </c>
      <c r="D97" s="25">
        <v>43100</v>
      </c>
      <c r="E97" s="1" t="s">
        <v>67</v>
      </c>
      <c r="F97" s="1" t="s">
        <v>148</v>
      </c>
      <c r="H97" s="1" t="s">
        <v>149</v>
      </c>
      <c r="L97" s="1" t="s">
        <v>115</v>
      </c>
      <c r="Q97" s="31">
        <v>13802</v>
      </c>
      <c r="T97" s="1">
        <v>5</v>
      </c>
      <c r="U97" s="28">
        <f t="shared" si="3"/>
        <v>3.6683785766691124E-4</v>
      </c>
      <c r="AB97" s="31">
        <v>13802</v>
      </c>
      <c r="AF97" s="31">
        <v>13630</v>
      </c>
      <c r="AG97" s="28">
        <f t="shared" si="4"/>
        <v>0.98753803796551221</v>
      </c>
      <c r="AI97" s="26">
        <v>29.76</v>
      </c>
      <c r="AL97" s="26">
        <f t="shared" si="5"/>
        <v>405.62880000000007</v>
      </c>
    </row>
    <row r="98" spans="1:38">
      <c r="A98" s="1" t="s">
        <v>111</v>
      </c>
      <c r="B98" s="25">
        <v>43084</v>
      </c>
      <c r="C98" s="25">
        <v>43040</v>
      </c>
      <c r="D98" s="25">
        <v>43100</v>
      </c>
      <c r="E98" s="1" t="s">
        <v>67</v>
      </c>
      <c r="F98" s="1" t="s">
        <v>148</v>
      </c>
      <c r="H98" s="1" t="s">
        <v>149</v>
      </c>
      <c r="L98" s="1" t="s">
        <v>115</v>
      </c>
      <c r="Q98" s="31">
        <v>35989</v>
      </c>
      <c r="T98" s="1">
        <v>9</v>
      </c>
      <c r="U98" s="28">
        <f t="shared" si="3"/>
        <v>2.5262448773367768E-4</v>
      </c>
      <c r="AB98" s="31">
        <v>35989</v>
      </c>
      <c r="AF98" s="31">
        <v>35626</v>
      </c>
      <c r="AG98" s="28">
        <f t="shared" si="4"/>
        <v>0.98991358470643809</v>
      </c>
      <c r="AI98" s="26">
        <v>29.76</v>
      </c>
      <c r="AL98" s="26">
        <f t="shared" si="5"/>
        <v>1060.2297599999999</v>
      </c>
    </row>
    <row r="99" spans="1:38">
      <c r="A99" s="1" t="s">
        <v>111</v>
      </c>
      <c r="B99" s="25">
        <v>43085</v>
      </c>
      <c r="C99" s="25">
        <v>43040</v>
      </c>
      <c r="D99" s="25">
        <v>43100</v>
      </c>
      <c r="E99" s="1" t="s">
        <v>67</v>
      </c>
      <c r="F99" s="1" t="s">
        <v>148</v>
      </c>
      <c r="H99" s="1" t="s">
        <v>149</v>
      </c>
      <c r="L99" s="1" t="s">
        <v>115</v>
      </c>
      <c r="Q99" s="31">
        <v>53487</v>
      </c>
      <c r="T99" s="1">
        <v>15</v>
      </c>
      <c r="U99" s="28">
        <f t="shared" si="3"/>
        <v>2.8348956758391292E-4</v>
      </c>
      <c r="AB99" s="31">
        <v>53487</v>
      </c>
      <c r="AF99" s="31">
        <v>52912</v>
      </c>
      <c r="AG99" s="28">
        <f t="shared" si="4"/>
        <v>0.98924972423205637</v>
      </c>
      <c r="AI99" s="26">
        <v>29.76</v>
      </c>
      <c r="AL99" s="26">
        <f t="shared" si="5"/>
        <v>1574.6611200000002</v>
      </c>
    </row>
    <row r="100" spans="1:38">
      <c r="A100" s="1" t="s">
        <v>111</v>
      </c>
      <c r="B100" s="25">
        <v>43086</v>
      </c>
      <c r="C100" s="25">
        <v>43040</v>
      </c>
      <c r="D100" s="25">
        <v>43100</v>
      </c>
      <c r="E100" s="1" t="s">
        <v>67</v>
      </c>
      <c r="F100" s="1" t="s">
        <v>148</v>
      </c>
      <c r="H100" s="1" t="s">
        <v>149</v>
      </c>
      <c r="L100" s="1" t="s">
        <v>115</v>
      </c>
      <c r="Q100" s="31">
        <v>37601</v>
      </c>
      <c r="T100" s="1">
        <v>9</v>
      </c>
      <c r="U100" s="28">
        <f t="shared" si="3"/>
        <v>2.4172754619681994E-4</v>
      </c>
      <c r="AB100" s="31">
        <v>37601</v>
      </c>
      <c r="AF100" s="31">
        <v>37232</v>
      </c>
      <c r="AG100" s="28">
        <f t="shared" si="4"/>
        <v>0.99018643121193584</v>
      </c>
      <c r="AI100" s="26">
        <v>29.76</v>
      </c>
      <c r="AL100" s="26">
        <f t="shared" si="5"/>
        <v>1108.02432</v>
      </c>
    </row>
    <row r="101" spans="1:38">
      <c r="A101" s="1" t="s">
        <v>111</v>
      </c>
      <c r="B101" s="25">
        <v>43087</v>
      </c>
      <c r="C101" s="25">
        <v>43040</v>
      </c>
      <c r="D101" s="25">
        <v>43100</v>
      </c>
      <c r="E101" s="1" t="s">
        <v>67</v>
      </c>
      <c r="F101" s="1" t="s">
        <v>109</v>
      </c>
      <c r="H101" s="1" t="s">
        <v>112</v>
      </c>
      <c r="L101" s="1" t="s">
        <v>114</v>
      </c>
      <c r="Q101" s="31">
        <v>2</v>
      </c>
      <c r="T101" s="1">
        <v>0</v>
      </c>
      <c r="U101" s="28">
        <f t="shared" si="3"/>
        <v>0</v>
      </c>
      <c r="AB101" s="31">
        <v>2</v>
      </c>
      <c r="AF101" s="31">
        <v>2</v>
      </c>
      <c r="AG101" s="28">
        <f t="shared" si="4"/>
        <v>1</v>
      </c>
      <c r="AI101" s="26">
        <v>27.05</v>
      </c>
      <c r="AL101" s="26">
        <f t="shared" si="5"/>
        <v>5.4100000000000002E-2</v>
      </c>
    </row>
    <row r="102" spans="1:38">
      <c r="A102" s="1" t="s">
        <v>111</v>
      </c>
      <c r="B102" s="25">
        <v>43089</v>
      </c>
      <c r="C102" s="25">
        <v>43040</v>
      </c>
      <c r="D102" s="25">
        <v>43100</v>
      </c>
      <c r="E102" s="1" t="s">
        <v>67</v>
      </c>
      <c r="F102" s="1" t="s">
        <v>109</v>
      </c>
      <c r="H102" s="1" t="s">
        <v>112</v>
      </c>
      <c r="L102" s="1" t="s">
        <v>114</v>
      </c>
      <c r="Q102" s="31">
        <v>2</v>
      </c>
      <c r="T102" s="1">
        <v>0</v>
      </c>
      <c r="U102" s="28">
        <f t="shared" si="3"/>
        <v>0</v>
      </c>
      <c r="AB102" s="31">
        <v>2</v>
      </c>
      <c r="AF102" s="31">
        <v>2</v>
      </c>
      <c r="AG102" s="28">
        <f t="shared" si="4"/>
        <v>1</v>
      </c>
      <c r="AI102" s="26">
        <v>27.05</v>
      </c>
      <c r="AL102" s="26">
        <f t="shared" si="5"/>
        <v>5.4100000000000002E-2</v>
      </c>
    </row>
    <row r="103" spans="1:38">
      <c r="A103" s="1" t="s">
        <v>111</v>
      </c>
      <c r="B103" s="25">
        <v>43087</v>
      </c>
      <c r="C103" s="25">
        <v>43040</v>
      </c>
      <c r="D103" s="25">
        <v>43100</v>
      </c>
      <c r="E103" s="1" t="s">
        <v>67</v>
      </c>
      <c r="F103" s="1" t="s">
        <v>109</v>
      </c>
      <c r="H103" s="1" t="s">
        <v>151</v>
      </c>
      <c r="L103" s="1" t="s">
        <v>114</v>
      </c>
      <c r="Q103" s="31">
        <v>27995</v>
      </c>
      <c r="T103" s="1">
        <v>20</v>
      </c>
      <c r="U103" s="28">
        <f t="shared" si="3"/>
        <v>7.2474271633570083E-4</v>
      </c>
      <c r="AB103" s="31">
        <v>27995</v>
      </c>
      <c r="AF103" s="31">
        <v>27596</v>
      </c>
      <c r="AG103" s="28">
        <f t="shared" si="4"/>
        <v>0.98574745490266114</v>
      </c>
      <c r="AI103" s="26">
        <v>27.05</v>
      </c>
      <c r="AL103" s="26">
        <f t="shared" si="5"/>
        <v>746.47180000000003</v>
      </c>
    </row>
    <row r="104" spans="1:38">
      <c r="A104" s="1" t="s">
        <v>111</v>
      </c>
      <c r="B104" s="25">
        <v>43088</v>
      </c>
      <c r="C104" s="25">
        <v>43040</v>
      </c>
      <c r="D104" s="25">
        <v>43100</v>
      </c>
      <c r="E104" s="1" t="s">
        <v>67</v>
      </c>
      <c r="F104" s="1" t="s">
        <v>109</v>
      </c>
      <c r="H104" s="1" t="s">
        <v>151</v>
      </c>
      <c r="L104" s="1" t="s">
        <v>114</v>
      </c>
      <c r="Q104" s="31">
        <v>28896</v>
      </c>
      <c r="T104" s="1">
        <v>12</v>
      </c>
      <c r="U104" s="28">
        <f t="shared" si="3"/>
        <v>4.2180744490140251E-4</v>
      </c>
      <c r="AB104" s="31">
        <v>28896</v>
      </c>
      <c r="AF104" s="31">
        <v>28449</v>
      </c>
      <c r="AG104" s="28">
        <f t="shared" si="4"/>
        <v>0.98453073089700993</v>
      </c>
      <c r="AI104" s="26">
        <v>27.05</v>
      </c>
      <c r="AL104" s="26">
        <f t="shared" si="5"/>
        <v>769.54545000000007</v>
      </c>
    </row>
    <row r="105" spans="1:38">
      <c r="A105" s="1" t="s">
        <v>111</v>
      </c>
      <c r="B105" s="25">
        <v>43089</v>
      </c>
      <c r="C105" s="25">
        <v>43040</v>
      </c>
      <c r="D105" s="25">
        <v>43100</v>
      </c>
      <c r="E105" s="1" t="s">
        <v>67</v>
      </c>
      <c r="F105" s="1" t="s">
        <v>109</v>
      </c>
      <c r="H105" s="1" t="s">
        <v>151</v>
      </c>
      <c r="L105" s="1" t="s">
        <v>114</v>
      </c>
      <c r="Q105" s="31">
        <v>24529</v>
      </c>
      <c r="T105" s="1">
        <v>16</v>
      </c>
      <c r="U105" s="28">
        <f t="shared" si="3"/>
        <v>6.6085663541365499E-4</v>
      </c>
      <c r="AB105" s="31">
        <v>24529</v>
      </c>
      <c r="AF105" s="31">
        <v>24211</v>
      </c>
      <c r="AG105" s="28">
        <f t="shared" si="4"/>
        <v>0.98703575359778217</v>
      </c>
      <c r="AI105" s="26">
        <v>27.05</v>
      </c>
      <c r="AL105" s="26">
        <f t="shared" si="5"/>
        <v>654.90755000000001</v>
      </c>
    </row>
    <row r="106" spans="1:38">
      <c r="A106" s="1" t="s">
        <v>111</v>
      </c>
      <c r="B106" s="25">
        <v>43090</v>
      </c>
      <c r="C106" s="25">
        <v>43040</v>
      </c>
      <c r="D106" s="25">
        <v>43100</v>
      </c>
      <c r="E106" s="1" t="s">
        <v>67</v>
      </c>
      <c r="F106" s="1" t="s">
        <v>109</v>
      </c>
      <c r="H106" s="1" t="s">
        <v>151</v>
      </c>
      <c r="L106" s="1" t="s">
        <v>114</v>
      </c>
      <c r="Q106" s="31">
        <v>14332</v>
      </c>
      <c r="T106" s="1">
        <v>11</v>
      </c>
      <c r="U106" s="28">
        <f t="shared" si="3"/>
        <v>7.8230566816015932E-4</v>
      </c>
      <c r="AB106" s="31">
        <v>14332</v>
      </c>
      <c r="AF106" s="31">
        <v>14061</v>
      </c>
      <c r="AG106" s="28">
        <f t="shared" si="4"/>
        <v>0.98109126430365612</v>
      </c>
      <c r="AI106" s="26">
        <v>27.05</v>
      </c>
      <c r="AL106" s="26">
        <f t="shared" si="5"/>
        <v>380.35005000000001</v>
      </c>
    </row>
    <row r="107" spans="1:38">
      <c r="A107" s="1" t="s">
        <v>111</v>
      </c>
      <c r="B107" s="25">
        <v>43091</v>
      </c>
      <c r="C107" s="25">
        <v>43040</v>
      </c>
      <c r="D107" s="25">
        <v>43100</v>
      </c>
      <c r="E107" s="1" t="s">
        <v>67</v>
      </c>
      <c r="F107" s="1" t="s">
        <v>109</v>
      </c>
      <c r="H107" s="1" t="s">
        <v>151</v>
      </c>
      <c r="L107" s="1" t="s">
        <v>114</v>
      </c>
      <c r="Q107" s="31">
        <v>13775</v>
      </c>
      <c r="T107" s="1">
        <v>7</v>
      </c>
      <c r="U107" s="28">
        <f t="shared" si="3"/>
        <v>5.1710127797887273E-4</v>
      </c>
      <c r="AB107" s="31">
        <v>13775</v>
      </c>
      <c r="AF107" s="31">
        <v>13537</v>
      </c>
      <c r="AG107" s="28">
        <f t="shared" si="4"/>
        <v>0.98272232304900187</v>
      </c>
      <c r="AI107" s="26">
        <v>27.05</v>
      </c>
      <c r="AL107" s="26">
        <f t="shared" si="5"/>
        <v>366.17585000000003</v>
      </c>
    </row>
    <row r="108" spans="1:38">
      <c r="A108" s="1" t="s">
        <v>111</v>
      </c>
      <c r="B108" s="25">
        <v>43092</v>
      </c>
      <c r="C108" s="25">
        <v>43040</v>
      </c>
      <c r="D108" s="25">
        <v>43100</v>
      </c>
      <c r="E108" s="1" t="s">
        <v>67</v>
      </c>
      <c r="F108" s="1" t="s">
        <v>109</v>
      </c>
      <c r="H108" s="1" t="s">
        <v>151</v>
      </c>
      <c r="L108" s="1" t="s">
        <v>114</v>
      </c>
      <c r="Q108" s="31">
        <v>16199</v>
      </c>
      <c r="T108" s="1">
        <v>21</v>
      </c>
      <c r="U108" s="28">
        <f t="shared" si="3"/>
        <v>1.321419582179713E-3</v>
      </c>
      <c r="AB108" s="31">
        <v>16199</v>
      </c>
      <c r="AF108" s="31">
        <v>15892</v>
      </c>
      <c r="AG108" s="28">
        <f t="shared" si="4"/>
        <v>0.98104821285264521</v>
      </c>
      <c r="AI108" s="26">
        <v>27.05</v>
      </c>
      <c r="AL108" s="26">
        <f t="shared" si="5"/>
        <v>429.87860000000006</v>
      </c>
    </row>
    <row r="109" spans="1:38">
      <c r="A109" s="1" t="s">
        <v>111</v>
      </c>
      <c r="B109" s="25">
        <v>43093</v>
      </c>
      <c r="C109" s="25">
        <v>43040</v>
      </c>
      <c r="D109" s="25">
        <v>43100</v>
      </c>
      <c r="E109" s="1" t="s">
        <v>67</v>
      </c>
      <c r="F109" s="1" t="s">
        <v>109</v>
      </c>
      <c r="H109" s="1" t="s">
        <v>151</v>
      </c>
      <c r="L109" s="1" t="s">
        <v>114</v>
      </c>
      <c r="Q109" s="31">
        <v>18830</v>
      </c>
      <c r="T109" s="1">
        <v>31</v>
      </c>
      <c r="U109" s="28">
        <f t="shared" si="3"/>
        <v>1.6793975838344439E-3</v>
      </c>
      <c r="AB109" s="31">
        <v>18830</v>
      </c>
      <c r="AF109" s="31">
        <v>18459</v>
      </c>
      <c r="AG109" s="28">
        <f t="shared" si="4"/>
        <v>0.98029739776951674</v>
      </c>
      <c r="AI109" s="26">
        <v>27.05</v>
      </c>
      <c r="AL109" s="26">
        <f t="shared" si="5"/>
        <v>499.31594999999999</v>
      </c>
    </row>
    <row r="110" spans="1:38">
      <c r="A110" s="1" t="s">
        <v>111</v>
      </c>
      <c r="B110" s="25">
        <v>43087</v>
      </c>
      <c r="C110" s="25">
        <v>43040</v>
      </c>
      <c r="D110" s="25">
        <v>43100</v>
      </c>
      <c r="E110" s="1" t="s">
        <v>67</v>
      </c>
      <c r="F110" s="1" t="s">
        <v>148</v>
      </c>
      <c r="H110" s="1" t="s">
        <v>149</v>
      </c>
      <c r="L110" s="1" t="s">
        <v>115</v>
      </c>
      <c r="Q110" s="31">
        <v>37637</v>
      </c>
      <c r="T110" s="1">
        <v>11</v>
      </c>
      <c r="U110" s="28">
        <f t="shared" si="3"/>
        <v>2.95183147725748E-4</v>
      </c>
      <c r="AB110" s="31">
        <v>37637</v>
      </c>
      <c r="AF110" s="31">
        <v>37265</v>
      </c>
      <c r="AG110" s="28">
        <f t="shared" si="4"/>
        <v>0.99011610914791293</v>
      </c>
      <c r="AI110" s="26">
        <v>29.76</v>
      </c>
      <c r="AL110" s="26">
        <f t="shared" si="5"/>
        <v>1109.0064000000002</v>
      </c>
    </row>
    <row r="111" spans="1:38">
      <c r="A111" s="1" t="s">
        <v>111</v>
      </c>
      <c r="B111" s="25">
        <v>43088</v>
      </c>
      <c r="C111" s="25">
        <v>43040</v>
      </c>
      <c r="D111" s="25">
        <v>43100</v>
      </c>
      <c r="E111" s="1" t="s">
        <v>67</v>
      </c>
      <c r="F111" s="1" t="s">
        <v>148</v>
      </c>
      <c r="H111" s="1" t="s">
        <v>149</v>
      </c>
      <c r="L111" s="1" t="s">
        <v>115</v>
      </c>
      <c r="Q111" s="31">
        <v>37609</v>
      </c>
      <c r="T111" s="1">
        <v>7</v>
      </c>
      <c r="U111" s="28">
        <f t="shared" si="3"/>
        <v>1.879749724750933E-4</v>
      </c>
      <c r="AB111" s="31">
        <v>37609</v>
      </c>
      <c r="AF111" s="31">
        <v>37239</v>
      </c>
      <c r="AG111" s="28">
        <f t="shared" si="4"/>
        <v>0.99016192932542746</v>
      </c>
      <c r="AI111" s="26">
        <v>29.76</v>
      </c>
      <c r="AL111" s="26">
        <f t="shared" si="5"/>
        <v>1108.2326400000002</v>
      </c>
    </row>
    <row r="112" spans="1:38">
      <c r="A112" s="1" t="s">
        <v>111</v>
      </c>
      <c r="B112" s="25">
        <v>43089</v>
      </c>
      <c r="C112" s="25">
        <v>43040</v>
      </c>
      <c r="D112" s="25">
        <v>43100</v>
      </c>
      <c r="E112" s="1" t="s">
        <v>67</v>
      </c>
      <c r="F112" s="1" t="s">
        <v>148</v>
      </c>
      <c r="H112" s="1" t="s">
        <v>149</v>
      </c>
      <c r="L112" s="1" t="s">
        <v>115</v>
      </c>
      <c r="Q112" s="31">
        <v>26410</v>
      </c>
      <c r="T112" s="1">
        <v>11</v>
      </c>
      <c r="U112" s="28">
        <f t="shared" si="3"/>
        <v>4.2063401017169516E-4</v>
      </c>
      <c r="AB112" s="31">
        <v>26410</v>
      </c>
      <c r="AF112" s="31">
        <v>26151</v>
      </c>
      <c r="AG112" s="28">
        <f t="shared" si="4"/>
        <v>0.990193108670958</v>
      </c>
      <c r="AI112" s="26">
        <v>29.76</v>
      </c>
      <c r="AL112" s="26">
        <f t="shared" si="5"/>
        <v>778.25376000000006</v>
      </c>
    </row>
    <row r="113" spans="1:38">
      <c r="A113" s="1" t="s">
        <v>111</v>
      </c>
      <c r="B113" s="25">
        <v>43090</v>
      </c>
      <c r="C113" s="25">
        <v>43040</v>
      </c>
      <c r="D113" s="25">
        <v>43100</v>
      </c>
      <c r="E113" s="1" t="s">
        <v>67</v>
      </c>
      <c r="F113" s="1" t="s">
        <v>148</v>
      </c>
      <c r="H113" s="1" t="s">
        <v>149</v>
      </c>
      <c r="L113" s="1" t="s">
        <v>115</v>
      </c>
      <c r="Q113" s="31">
        <v>18985</v>
      </c>
      <c r="T113" s="1">
        <v>5</v>
      </c>
      <c r="U113" s="28">
        <f t="shared" si="3"/>
        <v>2.6643930512629222E-4</v>
      </c>
      <c r="AB113" s="31">
        <v>18985</v>
      </c>
      <c r="AF113" s="31">
        <v>18766</v>
      </c>
      <c r="AG113" s="28">
        <f t="shared" si="4"/>
        <v>0.98846457729786674</v>
      </c>
      <c r="AI113" s="26">
        <v>29.76</v>
      </c>
      <c r="AL113" s="26">
        <f t="shared" si="5"/>
        <v>558.47616000000005</v>
      </c>
    </row>
    <row r="114" spans="1:38">
      <c r="A114" s="1" t="s">
        <v>111</v>
      </c>
      <c r="B114" s="25">
        <v>43091</v>
      </c>
      <c r="C114" s="25">
        <v>43040</v>
      </c>
      <c r="D114" s="25">
        <v>43100</v>
      </c>
      <c r="E114" s="1" t="s">
        <v>67</v>
      </c>
      <c r="F114" s="1" t="s">
        <v>148</v>
      </c>
      <c r="H114" s="1" t="s">
        <v>149</v>
      </c>
      <c r="L114" s="1" t="s">
        <v>115</v>
      </c>
      <c r="Q114" s="31">
        <v>18187</v>
      </c>
      <c r="T114" s="1">
        <v>9</v>
      </c>
      <c r="U114" s="28">
        <f t="shared" si="3"/>
        <v>5.0025012506253123E-4</v>
      </c>
      <c r="AB114" s="31">
        <v>18187</v>
      </c>
      <c r="AF114" s="31">
        <v>17991</v>
      </c>
      <c r="AG114" s="28">
        <f t="shared" si="4"/>
        <v>0.98922307142464394</v>
      </c>
      <c r="AI114" s="26">
        <v>29.76</v>
      </c>
      <c r="AL114" s="26">
        <f t="shared" si="5"/>
        <v>535.41216000000009</v>
      </c>
    </row>
    <row r="115" spans="1:38">
      <c r="A115" s="1" t="s">
        <v>111</v>
      </c>
      <c r="B115" s="25">
        <v>43092</v>
      </c>
      <c r="C115" s="25">
        <v>43040</v>
      </c>
      <c r="D115" s="25">
        <v>43100</v>
      </c>
      <c r="E115" s="1" t="s">
        <v>67</v>
      </c>
      <c r="F115" s="1" t="s">
        <v>148</v>
      </c>
      <c r="H115" s="1" t="s">
        <v>149</v>
      </c>
      <c r="L115" s="1" t="s">
        <v>115</v>
      </c>
      <c r="Q115" s="31">
        <v>18596</v>
      </c>
      <c r="T115" s="1">
        <v>5</v>
      </c>
      <c r="U115" s="28">
        <f t="shared" si="3"/>
        <v>2.7193125577853919E-4</v>
      </c>
      <c r="AB115" s="31">
        <v>18596</v>
      </c>
      <c r="AF115" s="31">
        <v>18387</v>
      </c>
      <c r="AG115" s="28">
        <f t="shared" si="4"/>
        <v>0.98876102387610243</v>
      </c>
      <c r="AI115" s="26">
        <v>29.76</v>
      </c>
      <c r="AL115" s="26">
        <f t="shared" si="5"/>
        <v>547.19712000000004</v>
      </c>
    </row>
    <row r="116" spans="1:38">
      <c r="A116" s="1" t="s">
        <v>111</v>
      </c>
      <c r="B116" s="25">
        <v>43093</v>
      </c>
      <c r="C116" s="25">
        <v>43040</v>
      </c>
      <c r="D116" s="25">
        <v>43100</v>
      </c>
      <c r="E116" s="1" t="s">
        <v>67</v>
      </c>
      <c r="F116" s="1" t="s">
        <v>148</v>
      </c>
      <c r="H116" s="1" t="s">
        <v>149</v>
      </c>
      <c r="L116" s="1" t="s">
        <v>115</v>
      </c>
      <c r="Q116" s="31">
        <v>18617</v>
      </c>
      <c r="T116" s="1">
        <v>5</v>
      </c>
      <c r="U116" s="28">
        <f t="shared" si="3"/>
        <v>2.7200522250027203E-4</v>
      </c>
      <c r="AB116" s="31">
        <v>18617</v>
      </c>
      <c r="AF116" s="31">
        <v>18382</v>
      </c>
      <c r="AG116" s="28">
        <f t="shared" si="4"/>
        <v>0.98737712843100389</v>
      </c>
      <c r="AI116" s="26">
        <v>29.76</v>
      </c>
      <c r="AL116" s="26">
        <f t="shared" si="5"/>
        <v>547.0483200000001</v>
      </c>
    </row>
    <row r="117" spans="1:38">
      <c r="A117" s="1" t="s">
        <v>111</v>
      </c>
      <c r="B117" s="25">
        <v>43094</v>
      </c>
      <c r="C117" s="25">
        <v>43040</v>
      </c>
      <c r="D117" s="25">
        <v>43100</v>
      </c>
      <c r="E117" s="1" t="s">
        <v>67</v>
      </c>
      <c r="F117" s="1" t="s">
        <v>109</v>
      </c>
      <c r="H117" s="1" t="s">
        <v>151</v>
      </c>
      <c r="L117" s="1" t="s">
        <v>114</v>
      </c>
      <c r="Q117" s="31">
        <v>18467</v>
      </c>
      <c r="T117" s="1">
        <v>19</v>
      </c>
      <c r="U117" s="28">
        <f t="shared" si="3"/>
        <v>1.0486808698531847E-3</v>
      </c>
      <c r="AB117" s="31">
        <v>18467</v>
      </c>
      <c r="AF117" s="31">
        <v>18118</v>
      </c>
      <c r="AG117" s="28">
        <f t="shared" si="4"/>
        <v>0.98110142416201873</v>
      </c>
      <c r="AI117" s="26">
        <v>27.05</v>
      </c>
      <c r="AL117" s="26">
        <f t="shared" si="5"/>
        <v>490.09190000000001</v>
      </c>
    </row>
    <row r="118" spans="1:38">
      <c r="A118" s="1" t="s">
        <v>111</v>
      </c>
      <c r="B118" s="25">
        <v>43095</v>
      </c>
      <c r="C118" s="25">
        <v>43040</v>
      </c>
      <c r="D118" s="25">
        <v>43100</v>
      </c>
      <c r="E118" s="1" t="s">
        <v>67</v>
      </c>
      <c r="F118" s="1" t="s">
        <v>109</v>
      </c>
      <c r="H118" s="1" t="s">
        <v>151</v>
      </c>
      <c r="L118" s="1" t="s">
        <v>114</v>
      </c>
      <c r="Q118" s="31">
        <v>18028</v>
      </c>
      <c r="T118" s="1">
        <v>19</v>
      </c>
      <c r="U118" s="28">
        <f t="shared" si="3"/>
        <v>1.0761823845935996E-3</v>
      </c>
      <c r="AB118" s="31">
        <v>18028</v>
      </c>
      <c r="AF118" s="31">
        <v>17655</v>
      </c>
      <c r="AG118" s="28">
        <f t="shared" si="4"/>
        <v>0.9793099622808964</v>
      </c>
      <c r="AI118" s="26">
        <v>27.05</v>
      </c>
      <c r="AL118" s="26">
        <f t="shared" si="5"/>
        <v>477.56774999999999</v>
      </c>
    </row>
    <row r="119" spans="1:38">
      <c r="A119" s="1" t="s">
        <v>111</v>
      </c>
      <c r="B119" s="25">
        <v>43096</v>
      </c>
      <c r="C119" s="25">
        <v>43040</v>
      </c>
      <c r="D119" s="25">
        <v>43100</v>
      </c>
      <c r="E119" s="1" t="s">
        <v>67</v>
      </c>
      <c r="F119" s="1" t="s">
        <v>109</v>
      </c>
      <c r="H119" s="1" t="s">
        <v>151</v>
      </c>
      <c r="L119" s="1" t="s">
        <v>114</v>
      </c>
      <c r="Q119" s="31">
        <v>17000</v>
      </c>
      <c r="T119" s="1">
        <v>19</v>
      </c>
      <c r="U119" s="28">
        <f t="shared" si="3"/>
        <v>1.1403192894010323E-3</v>
      </c>
      <c r="AB119" s="31">
        <v>17000</v>
      </c>
      <c r="AF119" s="31">
        <v>16662</v>
      </c>
      <c r="AG119" s="28">
        <f t="shared" si="4"/>
        <v>0.98011764705882354</v>
      </c>
      <c r="AI119" s="26">
        <v>27.05</v>
      </c>
      <c r="AL119" s="26">
        <f t="shared" si="5"/>
        <v>450.70710000000003</v>
      </c>
    </row>
    <row r="120" spans="1:38">
      <c r="A120" s="1" t="s">
        <v>111</v>
      </c>
      <c r="B120" s="25">
        <v>43097</v>
      </c>
      <c r="C120" s="25">
        <v>43040</v>
      </c>
      <c r="D120" s="25">
        <v>43100</v>
      </c>
      <c r="E120" s="1" t="s">
        <v>67</v>
      </c>
      <c r="F120" s="1" t="s">
        <v>109</v>
      </c>
      <c r="H120" s="1" t="s">
        <v>151</v>
      </c>
      <c r="L120" s="1" t="s">
        <v>114</v>
      </c>
      <c r="Q120" s="31">
        <v>16064</v>
      </c>
      <c r="T120" s="1">
        <v>16</v>
      </c>
      <c r="U120" s="28">
        <f t="shared" si="3"/>
        <v>1.0145846544071021E-3</v>
      </c>
      <c r="AB120" s="31">
        <v>16064</v>
      </c>
      <c r="AF120" s="31">
        <v>15770</v>
      </c>
      <c r="AG120" s="28">
        <f t="shared" si="4"/>
        <v>0.98169820717131473</v>
      </c>
      <c r="AI120" s="26">
        <v>27.05</v>
      </c>
      <c r="AL120" s="26">
        <f t="shared" si="5"/>
        <v>426.57850000000002</v>
      </c>
    </row>
    <row r="121" spans="1:38">
      <c r="A121" s="1" t="s">
        <v>111</v>
      </c>
      <c r="B121" s="25">
        <v>43098</v>
      </c>
      <c r="C121" s="25">
        <v>43040</v>
      </c>
      <c r="D121" s="25">
        <v>43100</v>
      </c>
      <c r="E121" s="1" t="s">
        <v>67</v>
      </c>
      <c r="F121" s="1" t="s">
        <v>109</v>
      </c>
      <c r="H121" s="1" t="s">
        <v>151</v>
      </c>
      <c r="L121" s="1" t="s">
        <v>114</v>
      </c>
      <c r="Q121" s="31">
        <v>9176</v>
      </c>
      <c r="T121" s="1">
        <v>11</v>
      </c>
      <c r="U121" s="28">
        <f t="shared" si="3"/>
        <v>1.220865704772475E-3</v>
      </c>
      <c r="AB121" s="31">
        <v>9176</v>
      </c>
      <c r="AF121" s="31">
        <v>9010</v>
      </c>
      <c r="AG121" s="28">
        <f t="shared" si="4"/>
        <v>0.98190932868352221</v>
      </c>
      <c r="AI121" s="26">
        <v>27.05</v>
      </c>
      <c r="AL121" s="26">
        <f t="shared" si="5"/>
        <v>243.72049999999999</v>
      </c>
    </row>
    <row r="122" spans="1:38">
      <c r="A122" s="1" t="s">
        <v>111</v>
      </c>
      <c r="B122" s="25">
        <v>43099</v>
      </c>
      <c r="C122" s="25">
        <v>43040</v>
      </c>
      <c r="D122" s="25">
        <v>43100</v>
      </c>
      <c r="E122" s="1" t="s">
        <v>67</v>
      </c>
      <c r="F122" s="1" t="s">
        <v>109</v>
      </c>
      <c r="H122" s="1" t="s">
        <v>151</v>
      </c>
      <c r="L122" s="1" t="s">
        <v>114</v>
      </c>
      <c r="Q122" s="31">
        <v>4424</v>
      </c>
      <c r="T122" s="1">
        <v>7</v>
      </c>
      <c r="U122" s="28">
        <f t="shared" si="3"/>
        <v>1.6121602947950253E-3</v>
      </c>
      <c r="AB122" s="31">
        <v>4424</v>
      </c>
      <c r="AF122" s="31">
        <v>4342</v>
      </c>
      <c r="AG122" s="28">
        <f t="shared" si="4"/>
        <v>0.98146473779385168</v>
      </c>
      <c r="AI122" s="26">
        <v>27.05</v>
      </c>
      <c r="AL122" s="26">
        <f t="shared" si="5"/>
        <v>117.45110000000001</v>
      </c>
    </row>
    <row r="123" spans="1:38">
      <c r="A123" s="1" t="s">
        <v>111</v>
      </c>
      <c r="B123" s="25">
        <v>43100</v>
      </c>
      <c r="C123" s="25">
        <v>43040</v>
      </c>
      <c r="D123" s="25">
        <v>43100</v>
      </c>
      <c r="E123" s="1" t="s">
        <v>67</v>
      </c>
      <c r="F123" s="1" t="s">
        <v>109</v>
      </c>
      <c r="H123" s="1" t="s">
        <v>151</v>
      </c>
      <c r="L123" s="1" t="s">
        <v>114</v>
      </c>
      <c r="Q123" s="31">
        <v>11581</v>
      </c>
      <c r="T123" s="1">
        <v>4</v>
      </c>
      <c r="U123" s="28">
        <f t="shared" si="3"/>
        <v>3.5267148651031563E-4</v>
      </c>
      <c r="AB123" s="31">
        <v>11581</v>
      </c>
      <c r="AF123" s="31">
        <v>11342</v>
      </c>
      <c r="AG123" s="28">
        <f t="shared" si="4"/>
        <v>0.97936274933080048</v>
      </c>
      <c r="AI123" s="26">
        <v>27.05</v>
      </c>
      <c r="AL123" s="26">
        <f t="shared" si="5"/>
        <v>306.80110000000002</v>
      </c>
    </row>
    <row r="124" spans="1:38">
      <c r="A124" s="1" t="s">
        <v>111</v>
      </c>
      <c r="B124" s="25">
        <v>43094</v>
      </c>
      <c r="C124" s="25">
        <v>43040</v>
      </c>
      <c r="D124" s="25">
        <v>43100</v>
      </c>
      <c r="E124" s="1" t="s">
        <v>67</v>
      </c>
      <c r="F124" s="1" t="s">
        <v>148</v>
      </c>
      <c r="H124" s="1" t="s">
        <v>149</v>
      </c>
      <c r="L124" s="1" t="s">
        <v>115</v>
      </c>
      <c r="Q124" s="31">
        <v>19050</v>
      </c>
      <c r="T124" s="1">
        <v>6</v>
      </c>
      <c r="U124" s="28">
        <f t="shared" si="3"/>
        <v>3.1965903036760787E-4</v>
      </c>
      <c r="AB124" s="31">
        <v>19050</v>
      </c>
      <c r="AF124" s="31">
        <v>18770</v>
      </c>
      <c r="AG124" s="28">
        <f t="shared" si="4"/>
        <v>0.98530183727034115</v>
      </c>
      <c r="AI124" s="26">
        <v>29.76</v>
      </c>
      <c r="AL124" s="26">
        <f t="shared" si="5"/>
        <v>558.59520000000009</v>
      </c>
    </row>
    <row r="125" spans="1:38">
      <c r="A125" s="1" t="s">
        <v>111</v>
      </c>
      <c r="B125" s="25">
        <v>43095</v>
      </c>
      <c r="C125" s="25">
        <v>43040</v>
      </c>
      <c r="D125" s="25">
        <v>43100</v>
      </c>
      <c r="E125" s="1" t="s">
        <v>67</v>
      </c>
      <c r="F125" s="1" t="s">
        <v>148</v>
      </c>
      <c r="H125" s="1" t="s">
        <v>149</v>
      </c>
      <c r="L125" s="1" t="s">
        <v>115</v>
      </c>
      <c r="Q125" s="31">
        <v>20471</v>
      </c>
      <c r="T125" s="1">
        <v>4</v>
      </c>
      <c r="U125" s="28">
        <f t="shared" si="3"/>
        <v>1.9830449655445937E-4</v>
      </c>
      <c r="AB125" s="31">
        <v>20471</v>
      </c>
      <c r="AF125" s="31">
        <v>20171</v>
      </c>
      <c r="AG125" s="28">
        <f t="shared" si="4"/>
        <v>0.98534512236822824</v>
      </c>
      <c r="AI125" s="26">
        <v>29.76</v>
      </c>
      <c r="AL125" s="26">
        <f t="shared" si="5"/>
        <v>600.28896000000009</v>
      </c>
    </row>
    <row r="126" spans="1:38">
      <c r="A126" s="1" t="s">
        <v>111</v>
      </c>
      <c r="B126" s="25">
        <v>43096</v>
      </c>
      <c r="C126" s="25">
        <v>43040</v>
      </c>
      <c r="D126" s="25">
        <v>43100</v>
      </c>
      <c r="E126" s="1" t="s">
        <v>67</v>
      </c>
      <c r="F126" s="1" t="s">
        <v>148</v>
      </c>
      <c r="H126" s="1" t="s">
        <v>149</v>
      </c>
      <c r="L126" s="1" t="s">
        <v>115</v>
      </c>
      <c r="Q126" s="31">
        <v>19355</v>
      </c>
      <c r="T126" s="1">
        <v>6</v>
      </c>
      <c r="U126" s="28">
        <f t="shared" si="3"/>
        <v>3.1481189988981584E-4</v>
      </c>
      <c r="AB126" s="31">
        <v>19355</v>
      </c>
      <c r="AF126" s="31">
        <v>19059</v>
      </c>
      <c r="AG126" s="28">
        <f t="shared" si="4"/>
        <v>0.98470679411004913</v>
      </c>
      <c r="AI126" s="26">
        <v>29.76</v>
      </c>
      <c r="AL126" s="26">
        <f t="shared" si="5"/>
        <v>567.19584000000009</v>
      </c>
    </row>
    <row r="127" spans="1:38">
      <c r="A127" s="1" t="s">
        <v>111</v>
      </c>
      <c r="B127" s="25">
        <v>43097</v>
      </c>
      <c r="C127" s="25">
        <v>43040</v>
      </c>
      <c r="D127" s="25">
        <v>43100</v>
      </c>
      <c r="E127" s="1" t="s">
        <v>67</v>
      </c>
      <c r="F127" s="1" t="s">
        <v>148</v>
      </c>
      <c r="H127" s="1" t="s">
        <v>149</v>
      </c>
      <c r="L127" s="1" t="s">
        <v>115</v>
      </c>
      <c r="Q127" s="31">
        <v>22407</v>
      </c>
      <c r="T127" s="1">
        <v>14</v>
      </c>
      <c r="U127" s="28">
        <f t="shared" si="3"/>
        <v>6.3633471205854278E-4</v>
      </c>
      <c r="AB127" s="31">
        <v>22407</v>
      </c>
      <c r="AF127" s="31">
        <v>22001</v>
      </c>
      <c r="AG127" s="28">
        <f t="shared" si="4"/>
        <v>0.98188066229303339</v>
      </c>
      <c r="AI127" s="26">
        <v>29.76</v>
      </c>
      <c r="AL127" s="26">
        <f t="shared" si="5"/>
        <v>654.74976000000004</v>
      </c>
    </row>
    <row r="128" spans="1:38">
      <c r="A128" s="1" t="s">
        <v>111</v>
      </c>
      <c r="B128" s="25">
        <v>43098</v>
      </c>
      <c r="C128" s="25">
        <v>43040</v>
      </c>
      <c r="D128" s="25">
        <v>43100</v>
      </c>
      <c r="E128" s="1" t="s">
        <v>67</v>
      </c>
      <c r="F128" s="1" t="s">
        <v>148</v>
      </c>
      <c r="H128" s="1" t="s">
        <v>149</v>
      </c>
      <c r="L128" s="1" t="s">
        <v>115</v>
      </c>
      <c r="Q128" s="31">
        <v>15924</v>
      </c>
      <c r="T128" s="1">
        <v>6</v>
      </c>
      <c r="U128" s="28">
        <f t="shared" si="3"/>
        <v>3.8216560509554139E-4</v>
      </c>
      <c r="AB128" s="31">
        <v>15924</v>
      </c>
      <c r="AF128" s="31">
        <v>15700</v>
      </c>
      <c r="AG128" s="28">
        <f t="shared" si="4"/>
        <v>0.98593318261743279</v>
      </c>
      <c r="AI128" s="26">
        <v>29.76</v>
      </c>
      <c r="AL128" s="26">
        <f t="shared" si="5"/>
        <v>467.23200000000003</v>
      </c>
    </row>
    <row r="129" spans="1:38">
      <c r="A129" s="1" t="s">
        <v>111</v>
      </c>
      <c r="B129" s="25">
        <v>43099</v>
      </c>
      <c r="C129" s="25">
        <v>43040</v>
      </c>
      <c r="D129" s="25">
        <v>43100</v>
      </c>
      <c r="E129" s="1" t="s">
        <v>67</v>
      </c>
      <c r="F129" s="1" t="s">
        <v>148</v>
      </c>
      <c r="H129" s="1" t="s">
        <v>149</v>
      </c>
      <c r="L129" s="1" t="s">
        <v>115</v>
      </c>
      <c r="Q129" s="31">
        <v>16479</v>
      </c>
      <c r="T129" s="1">
        <v>7</v>
      </c>
      <c r="U129" s="28">
        <f t="shared" si="3"/>
        <v>4.3095487286831251E-4</v>
      </c>
      <c r="AB129" s="31">
        <v>16479</v>
      </c>
      <c r="AF129" s="31">
        <v>16243</v>
      </c>
      <c r="AG129" s="28">
        <f t="shared" si="4"/>
        <v>0.98567874264215061</v>
      </c>
      <c r="AI129" s="26">
        <v>29.76</v>
      </c>
      <c r="AL129" s="26">
        <f t="shared" si="5"/>
        <v>483.39168000000006</v>
      </c>
    </row>
    <row r="130" spans="1:38">
      <c r="A130" s="1" t="s">
        <v>111</v>
      </c>
      <c r="B130" s="25">
        <v>43100</v>
      </c>
      <c r="C130" s="25">
        <v>43040</v>
      </c>
      <c r="D130" s="25">
        <v>43100</v>
      </c>
      <c r="E130" s="1" t="s">
        <v>67</v>
      </c>
      <c r="F130" s="1" t="s">
        <v>148</v>
      </c>
      <c r="H130" s="1" t="s">
        <v>149</v>
      </c>
      <c r="L130" s="1" t="s">
        <v>115</v>
      </c>
      <c r="Q130" s="31">
        <v>20529</v>
      </c>
      <c r="T130" s="1">
        <v>3</v>
      </c>
      <c r="U130" s="28">
        <f t="shared" si="3"/>
        <v>1.4694357366771161E-4</v>
      </c>
      <c r="AB130" s="31">
        <v>20529</v>
      </c>
      <c r="AF130" s="31">
        <v>20416</v>
      </c>
      <c r="AG130" s="28">
        <f t="shared" si="4"/>
        <v>0.99449559160212386</v>
      </c>
      <c r="AI130" s="26">
        <v>29.76</v>
      </c>
      <c r="AL130" s="26">
        <f t="shared" si="5"/>
        <v>607.58015999999998</v>
      </c>
    </row>
  </sheetData>
  <mergeCells count="4">
    <mergeCell ref="A1:O1"/>
    <mergeCell ref="P1:Z1"/>
    <mergeCell ref="AA1:AH1"/>
    <mergeCell ref="AI1:AL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C6" sqref="C6"/>
    </sheetView>
  </sheetViews>
  <sheetFormatPr defaultColWidth="9.140625" defaultRowHeight="15"/>
  <cols>
    <col min="1" max="1" width="9.140625" style="1"/>
    <col min="2" max="2" width="29.85546875" style="1" customWidth="1"/>
    <col min="3" max="16384" width="9.140625" style="1"/>
  </cols>
  <sheetData>
    <row r="4" spans="2:3">
      <c r="B4" s="15" t="s">
        <v>15</v>
      </c>
      <c r="C4" s="14"/>
    </row>
    <row r="5" spans="2:3">
      <c r="B5" s="15" t="s">
        <v>57</v>
      </c>
      <c r="C5" s="14"/>
    </row>
    <row r="6" spans="2:3">
      <c r="B6" s="15" t="s">
        <v>56</v>
      </c>
      <c r="C6" s="14"/>
    </row>
    <row r="7" spans="2:3">
      <c r="B7" s="15" t="s">
        <v>55</v>
      </c>
      <c r="C7" s="14"/>
    </row>
    <row r="8" spans="2:3">
      <c r="B8" s="15" t="s">
        <v>54</v>
      </c>
      <c r="C8" s="14"/>
    </row>
    <row r="9" spans="2:3" ht="30">
      <c r="B9" s="16" t="s">
        <v>53</v>
      </c>
      <c r="C9" s="14"/>
    </row>
    <row r="10" spans="2:3">
      <c r="B10" s="15" t="s">
        <v>52</v>
      </c>
      <c r="C10" s="14"/>
    </row>
    <row r="11" spans="2:3">
      <c r="B11" s="15" t="s">
        <v>52</v>
      </c>
      <c r="C11" s="14"/>
    </row>
    <row r="12" spans="2:3">
      <c r="B12" s="15" t="s">
        <v>52</v>
      </c>
      <c r="C12" s="14"/>
    </row>
    <row r="13" spans="2:3">
      <c r="B13" s="15" t="s">
        <v>52</v>
      </c>
      <c r="C13" s="14"/>
    </row>
    <row r="14" spans="2:3">
      <c r="B14" s="15" t="s">
        <v>52</v>
      </c>
      <c r="C14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7"/>
  <sheetViews>
    <sheetView showGridLines="0" workbookViewId="0">
      <selection activeCell="C22" sqref="C22"/>
    </sheetView>
  </sheetViews>
  <sheetFormatPr defaultColWidth="9.140625" defaultRowHeight="15"/>
  <cols>
    <col min="1" max="1" width="9.140625" style="1"/>
    <col min="2" max="2" width="17.42578125" style="1" customWidth="1"/>
    <col min="3" max="3" width="9.85546875" style="1" customWidth="1"/>
    <col min="4" max="4" width="1.28515625" style="1" customWidth="1"/>
    <col min="5" max="5" width="11" style="1" customWidth="1"/>
    <col min="6" max="6" width="12.28515625" style="1" customWidth="1"/>
    <col min="7" max="16384" width="9.140625" style="1"/>
  </cols>
  <sheetData>
    <row r="5" spans="2:7">
      <c r="B5" s="6" t="s">
        <v>51</v>
      </c>
      <c r="C5" s="75" t="s">
        <v>50</v>
      </c>
      <c r="D5" s="75"/>
      <c r="E5" s="75"/>
      <c r="F5" s="6" t="s">
        <v>49</v>
      </c>
      <c r="G5" s="13"/>
    </row>
    <row r="6" spans="2:7" hidden="1">
      <c r="B6" s="12">
        <v>42227</v>
      </c>
      <c r="C6" s="11">
        <v>42207</v>
      </c>
      <c r="D6" s="11" t="s">
        <v>48</v>
      </c>
      <c r="E6" s="11">
        <v>42225</v>
      </c>
      <c r="F6" s="1" t="s">
        <v>47</v>
      </c>
    </row>
    <row r="7" spans="2:7" hidden="1">
      <c r="B7" s="12">
        <f t="shared" ref="B7:B12" si="0">B6+7</f>
        <v>42234</v>
      </c>
      <c r="C7" s="11">
        <v>42226</v>
      </c>
      <c r="D7" s="11" t="s">
        <v>48</v>
      </c>
      <c r="E7" s="11">
        <f t="shared" ref="E7:E12" si="1">E6+7</f>
        <v>42232</v>
      </c>
      <c r="F7" s="1" t="s">
        <v>47</v>
      </c>
    </row>
    <row r="8" spans="2:7" hidden="1">
      <c r="B8" s="12">
        <f t="shared" si="0"/>
        <v>42241</v>
      </c>
      <c r="C8" s="11">
        <v>42233</v>
      </c>
      <c r="D8" s="11" t="s">
        <v>48</v>
      </c>
      <c r="E8" s="11">
        <f t="shared" si="1"/>
        <v>42239</v>
      </c>
      <c r="F8" s="1" t="s">
        <v>47</v>
      </c>
    </row>
    <row r="9" spans="2:7" hidden="1">
      <c r="B9" s="12">
        <f t="shared" si="0"/>
        <v>42248</v>
      </c>
      <c r="C9" s="11">
        <v>42240</v>
      </c>
      <c r="D9" s="11" t="s">
        <v>48</v>
      </c>
      <c r="E9" s="11">
        <f t="shared" si="1"/>
        <v>42246</v>
      </c>
      <c r="F9" s="1" t="s">
        <v>47</v>
      </c>
    </row>
    <row r="10" spans="2:7" hidden="1">
      <c r="B10" s="12">
        <f t="shared" si="0"/>
        <v>42255</v>
      </c>
      <c r="C10" s="11">
        <v>42247</v>
      </c>
      <c r="D10" s="11" t="s">
        <v>48</v>
      </c>
      <c r="E10" s="11">
        <f t="shared" si="1"/>
        <v>42253</v>
      </c>
      <c r="F10" s="1" t="s">
        <v>47</v>
      </c>
    </row>
    <row r="11" spans="2:7" hidden="1">
      <c r="B11" s="12">
        <f t="shared" si="0"/>
        <v>42262</v>
      </c>
      <c r="C11" s="11">
        <v>42254</v>
      </c>
      <c r="D11" s="11" t="s">
        <v>48</v>
      </c>
      <c r="E11" s="11">
        <f t="shared" si="1"/>
        <v>42260</v>
      </c>
      <c r="F11" s="1" t="s">
        <v>47</v>
      </c>
    </row>
    <row r="12" spans="2:7" hidden="1">
      <c r="B12" s="12">
        <f t="shared" si="0"/>
        <v>42269</v>
      </c>
      <c r="C12" s="11">
        <v>42261</v>
      </c>
      <c r="D12" s="11" t="s">
        <v>48</v>
      </c>
      <c r="E12" s="11">
        <f t="shared" si="1"/>
        <v>42267</v>
      </c>
      <c r="F12" s="1" t="s">
        <v>47</v>
      </c>
    </row>
    <row r="13" spans="2:7">
      <c r="B13" s="12">
        <v>42934</v>
      </c>
      <c r="C13" s="11">
        <v>42926</v>
      </c>
      <c r="D13" s="11" t="s">
        <v>48</v>
      </c>
      <c r="E13" s="11">
        <v>42932</v>
      </c>
      <c r="F13" s="1" t="s">
        <v>47</v>
      </c>
    </row>
    <row r="14" spans="2:7">
      <c r="B14" s="12">
        <f>B13+7</f>
        <v>42941</v>
      </c>
      <c r="C14" s="11">
        <f>C13+7</f>
        <v>42933</v>
      </c>
      <c r="D14" s="11" t="s">
        <v>48</v>
      </c>
      <c r="E14" s="11">
        <f t="shared" ref="E14:E65" si="2">E13+7</f>
        <v>42939</v>
      </c>
      <c r="F14" s="1" t="s">
        <v>47</v>
      </c>
    </row>
    <row r="15" spans="2:7">
      <c r="B15" s="12">
        <f t="shared" ref="B15:B65" si="3">B14+7</f>
        <v>42948</v>
      </c>
      <c r="C15" s="11">
        <f t="shared" ref="C15:C65" si="4">C14+7</f>
        <v>42940</v>
      </c>
      <c r="D15" s="11" t="s">
        <v>48</v>
      </c>
      <c r="E15" s="11">
        <f t="shared" si="2"/>
        <v>42946</v>
      </c>
      <c r="F15" s="1" t="s">
        <v>47</v>
      </c>
    </row>
    <row r="16" spans="2:7">
      <c r="B16" s="12">
        <f t="shared" si="3"/>
        <v>42955</v>
      </c>
      <c r="C16" s="11">
        <f t="shared" si="4"/>
        <v>42947</v>
      </c>
      <c r="D16" s="11" t="s">
        <v>48</v>
      </c>
      <c r="E16" s="11">
        <f t="shared" si="2"/>
        <v>42953</v>
      </c>
      <c r="F16" s="1" t="s">
        <v>47</v>
      </c>
    </row>
    <row r="17" spans="2:6">
      <c r="B17" s="12">
        <f t="shared" si="3"/>
        <v>42962</v>
      </c>
      <c r="C17" s="11">
        <f t="shared" si="4"/>
        <v>42954</v>
      </c>
      <c r="D17" s="11" t="s">
        <v>48</v>
      </c>
      <c r="E17" s="11">
        <f t="shared" si="2"/>
        <v>42960</v>
      </c>
      <c r="F17" s="1" t="s">
        <v>47</v>
      </c>
    </row>
    <row r="18" spans="2:6">
      <c r="B18" s="12">
        <f t="shared" si="3"/>
        <v>42969</v>
      </c>
      <c r="C18" s="11">
        <f t="shared" si="4"/>
        <v>42961</v>
      </c>
      <c r="D18" s="11" t="s">
        <v>48</v>
      </c>
      <c r="E18" s="11">
        <f t="shared" si="2"/>
        <v>42967</v>
      </c>
      <c r="F18" s="1" t="s">
        <v>47</v>
      </c>
    </row>
    <row r="19" spans="2:6">
      <c r="B19" s="12">
        <f t="shared" si="3"/>
        <v>42976</v>
      </c>
      <c r="C19" s="11">
        <f t="shared" si="4"/>
        <v>42968</v>
      </c>
      <c r="D19" s="11" t="s">
        <v>48</v>
      </c>
      <c r="E19" s="11">
        <f t="shared" si="2"/>
        <v>42974</v>
      </c>
      <c r="F19" s="1" t="s">
        <v>47</v>
      </c>
    </row>
    <row r="20" spans="2:6">
      <c r="B20" s="12">
        <f t="shared" si="3"/>
        <v>42983</v>
      </c>
      <c r="C20" s="11">
        <f t="shared" si="4"/>
        <v>42975</v>
      </c>
      <c r="D20" s="11" t="s">
        <v>48</v>
      </c>
      <c r="E20" s="11">
        <f t="shared" si="2"/>
        <v>42981</v>
      </c>
      <c r="F20" s="1" t="s">
        <v>47</v>
      </c>
    </row>
    <row r="21" spans="2:6">
      <c r="B21" s="12">
        <f t="shared" si="3"/>
        <v>42990</v>
      </c>
      <c r="C21" s="11">
        <f t="shared" si="4"/>
        <v>42982</v>
      </c>
      <c r="D21" s="11" t="s">
        <v>48</v>
      </c>
      <c r="E21" s="11">
        <f t="shared" si="2"/>
        <v>42988</v>
      </c>
      <c r="F21" s="1" t="s">
        <v>47</v>
      </c>
    </row>
    <row r="22" spans="2:6">
      <c r="B22" s="12">
        <f t="shared" si="3"/>
        <v>42997</v>
      </c>
      <c r="C22" s="11">
        <f t="shared" si="4"/>
        <v>42989</v>
      </c>
      <c r="D22" s="11" t="s">
        <v>48</v>
      </c>
      <c r="E22" s="11">
        <f t="shared" si="2"/>
        <v>42995</v>
      </c>
      <c r="F22" s="1" t="s">
        <v>47</v>
      </c>
    </row>
    <row r="23" spans="2:6">
      <c r="B23" s="12">
        <f t="shared" si="3"/>
        <v>43004</v>
      </c>
      <c r="C23" s="11">
        <f t="shared" si="4"/>
        <v>42996</v>
      </c>
      <c r="D23" s="11" t="s">
        <v>48</v>
      </c>
      <c r="E23" s="11">
        <f t="shared" si="2"/>
        <v>43002</v>
      </c>
      <c r="F23" s="1" t="s">
        <v>47</v>
      </c>
    </row>
    <row r="24" spans="2:6">
      <c r="B24" s="12">
        <f t="shared" si="3"/>
        <v>43011</v>
      </c>
      <c r="C24" s="11">
        <f t="shared" si="4"/>
        <v>43003</v>
      </c>
      <c r="D24" s="11" t="s">
        <v>48</v>
      </c>
      <c r="E24" s="11">
        <f t="shared" si="2"/>
        <v>43009</v>
      </c>
      <c r="F24" s="1" t="s">
        <v>47</v>
      </c>
    </row>
    <row r="25" spans="2:6">
      <c r="B25" s="12">
        <f t="shared" si="3"/>
        <v>43018</v>
      </c>
      <c r="C25" s="11">
        <f t="shared" si="4"/>
        <v>43010</v>
      </c>
      <c r="D25" s="11" t="s">
        <v>48</v>
      </c>
      <c r="E25" s="11">
        <f t="shared" si="2"/>
        <v>43016</v>
      </c>
      <c r="F25" s="1" t="s">
        <v>47</v>
      </c>
    </row>
    <row r="26" spans="2:6">
      <c r="B26" s="12">
        <f t="shared" si="3"/>
        <v>43025</v>
      </c>
      <c r="C26" s="11">
        <f t="shared" si="4"/>
        <v>43017</v>
      </c>
      <c r="D26" s="11" t="s">
        <v>48</v>
      </c>
      <c r="E26" s="11">
        <f t="shared" si="2"/>
        <v>43023</v>
      </c>
      <c r="F26" s="1" t="s">
        <v>47</v>
      </c>
    </row>
    <row r="27" spans="2:6">
      <c r="B27" s="12">
        <f t="shared" si="3"/>
        <v>43032</v>
      </c>
      <c r="C27" s="11">
        <f t="shared" si="4"/>
        <v>43024</v>
      </c>
      <c r="D27" s="11" t="s">
        <v>48</v>
      </c>
      <c r="E27" s="11">
        <f t="shared" si="2"/>
        <v>43030</v>
      </c>
      <c r="F27" s="1" t="s">
        <v>47</v>
      </c>
    </row>
    <row r="28" spans="2:6">
      <c r="B28" s="12">
        <f t="shared" si="3"/>
        <v>43039</v>
      </c>
      <c r="C28" s="11">
        <f t="shared" si="4"/>
        <v>43031</v>
      </c>
      <c r="D28" s="11" t="s">
        <v>48</v>
      </c>
      <c r="E28" s="11">
        <f t="shared" si="2"/>
        <v>43037</v>
      </c>
      <c r="F28" s="1" t="s">
        <v>47</v>
      </c>
    </row>
    <row r="29" spans="2:6">
      <c r="B29" s="12">
        <f t="shared" si="3"/>
        <v>43046</v>
      </c>
      <c r="C29" s="11">
        <f t="shared" si="4"/>
        <v>43038</v>
      </c>
      <c r="D29" s="11" t="s">
        <v>48</v>
      </c>
      <c r="E29" s="11">
        <f t="shared" si="2"/>
        <v>43044</v>
      </c>
      <c r="F29" s="1" t="s">
        <v>47</v>
      </c>
    </row>
    <row r="30" spans="2:6">
      <c r="B30" s="12">
        <f t="shared" si="3"/>
        <v>43053</v>
      </c>
      <c r="C30" s="11">
        <f t="shared" si="4"/>
        <v>43045</v>
      </c>
      <c r="D30" s="11" t="s">
        <v>48</v>
      </c>
      <c r="E30" s="11">
        <f t="shared" si="2"/>
        <v>43051</v>
      </c>
      <c r="F30" s="1" t="s">
        <v>47</v>
      </c>
    </row>
    <row r="31" spans="2:6">
      <c r="B31" s="12">
        <f t="shared" si="3"/>
        <v>43060</v>
      </c>
      <c r="C31" s="11">
        <f t="shared" si="4"/>
        <v>43052</v>
      </c>
      <c r="D31" s="11" t="s">
        <v>48</v>
      </c>
      <c r="E31" s="11">
        <f t="shared" si="2"/>
        <v>43058</v>
      </c>
      <c r="F31" s="1" t="s">
        <v>47</v>
      </c>
    </row>
    <row r="32" spans="2:6">
      <c r="B32" s="12">
        <f t="shared" si="3"/>
        <v>43067</v>
      </c>
      <c r="C32" s="11">
        <f t="shared" si="4"/>
        <v>43059</v>
      </c>
      <c r="D32" s="11" t="s">
        <v>48</v>
      </c>
      <c r="E32" s="11">
        <f t="shared" si="2"/>
        <v>43065</v>
      </c>
      <c r="F32" s="1" t="s">
        <v>47</v>
      </c>
    </row>
    <row r="33" spans="2:6">
      <c r="B33" s="12">
        <f t="shared" si="3"/>
        <v>43074</v>
      </c>
      <c r="C33" s="11">
        <f t="shared" si="4"/>
        <v>43066</v>
      </c>
      <c r="D33" s="11" t="s">
        <v>48</v>
      </c>
      <c r="E33" s="11">
        <f t="shared" si="2"/>
        <v>43072</v>
      </c>
      <c r="F33" s="1" t="s">
        <v>47</v>
      </c>
    </row>
    <row r="34" spans="2:6">
      <c r="B34" s="12">
        <f t="shared" si="3"/>
        <v>43081</v>
      </c>
      <c r="C34" s="11">
        <f t="shared" si="4"/>
        <v>43073</v>
      </c>
      <c r="D34" s="11" t="s">
        <v>48</v>
      </c>
      <c r="E34" s="11">
        <f t="shared" si="2"/>
        <v>43079</v>
      </c>
      <c r="F34" s="1" t="s">
        <v>47</v>
      </c>
    </row>
    <row r="35" spans="2:6">
      <c r="B35" s="12">
        <f t="shared" si="3"/>
        <v>43088</v>
      </c>
      <c r="C35" s="11">
        <f t="shared" si="4"/>
        <v>43080</v>
      </c>
      <c r="D35" s="11" t="s">
        <v>48</v>
      </c>
      <c r="E35" s="11">
        <f t="shared" si="2"/>
        <v>43086</v>
      </c>
      <c r="F35" s="1" t="s">
        <v>47</v>
      </c>
    </row>
    <row r="36" spans="2:6">
      <c r="B36" s="12">
        <f t="shared" si="3"/>
        <v>43095</v>
      </c>
      <c r="C36" s="11">
        <f t="shared" si="4"/>
        <v>43087</v>
      </c>
      <c r="D36" s="11" t="s">
        <v>48</v>
      </c>
      <c r="E36" s="11">
        <f t="shared" si="2"/>
        <v>43093</v>
      </c>
      <c r="F36" s="1" t="s">
        <v>47</v>
      </c>
    </row>
    <row r="37" spans="2:6">
      <c r="B37" s="12">
        <f t="shared" si="3"/>
        <v>43102</v>
      </c>
      <c r="C37" s="11">
        <f t="shared" si="4"/>
        <v>43094</v>
      </c>
      <c r="D37" s="11" t="s">
        <v>48</v>
      </c>
      <c r="E37" s="11">
        <f t="shared" si="2"/>
        <v>43100</v>
      </c>
      <c r="F37" s="1" t="s">
        <v>47</v>
      </c>
    </row>
    <row r="38" spans="2:6">
      <c r="B38" s="12">
        <f t="shared" si="3"/>
        <v>43109</v>
      </c>
      <c r="C38" s="11">
        <f t="shared" si="4"/>
        <v>43101</v>
      </c>
      <c r="D38" s="11" t="s">
        <v>48</v>
      </c>
      <c r="E38" s="11">
        <f t="shared" si="2"/>
        <v>43107</v>
      </c>
      <c r="F38" s="1" t="s">
        <v>47</v>
      </c>
    </row>
    <row r="39" spans="2:6">
      <c r="B39" s="12">
        <f t="shared" si="3"/>
        <v>43116</v>
      </c>
      <c r="C39" s="11">
        <f t="shared" si="4"/>
        <v>43108</v>
      </c>
      <c r="D39" s="11" t="s">
        <v>48</v>
      </c>
      <c r="E39" s="11">
        <f t="shared" si="2"/>
        <v>43114</v>
      </c>
      <c r="F39" s="1" t="s">
        <v>47</v>
      </c>
    </row>
    <row r="40" spans="2:6">
      <c r="B40" s="12">
        <f t="shared" si="3"/>
        <v>43123</v>
      </c>
      <c r="C40" s="11">
        <f t="shared" si="4"/>
        <v>43115</v>
      </c>
      <c r="D40" s="11" t="s">
        <v>48</v>
      </c>
      <c r="E40" s="11">
        <f t="shared" si="2"/>
        <v>43121</v>
      </c>
      <c r="F40" s="1" t="s">
        <v>47</v>
      </c>
    </row>
    <row r="41" spans="2:6">
      <c r="B41" s="12">
        <f t="shared" si="3"/>
        <v>43130</v>
      </c>
      <c r="C41" s="11">
        <f t="shared" si="4"/>
        <v>43122</v>
      </c>
      <c r="D41" s="11" t="s">
        <v>48</v>
      </c>
      <c r="E41" s="11">
        <f t="shared" si="2"/>
        <v>43128</v>
      </c>
      <c r="F41" s="1" t="s">
        <v>47</v>
      </c>
    </row>
    <row r="42" spans="2:6">
      <c r="B42" s="12">
        <f t="shared" si="3"/>
        <v>43137</v>
      </c>
      <c r="C42" s="11">
        <f t="shared" si="4"/>
        <v>43129</v>
      </c>
      <c r="D42" s="11" t="s">
        <v>48</v>
      </c>
      <c r="E42" s="11">
        <f t="shared" si="2"/>
        <v>43135</v>
      </c>
      <c r="F42" s="1" t="s">
        <v>47</v>
      </c>
    </row>
    <row r="43" spans="2:6">
      <c r="B43" s="12">
        <f t="shared" si="3"/>
        <v>43144</v>
      </c>
      <c r="C43" s="11">
        <f t="shared" si="4"/>
        <v>43136</v>
      </c>
      <c r="D43" s="11" t="s">
        <v>48</v>
      </c>
      <c r="E43" s="11">
        <f t="shared" si="2"/>
        <v>43142</v>
      </c>
      <c r="F43" s="1" t="s">
        <v>47</v>
      </c>
    </row>
    <row r="44" spans="2:6">
      <c r="B44" s="12">
        <f t="shared" si="3"/>
        <v>43151</v>
      </c>
      <c r="C44" s="11">
        <f t="shared" si="4"/>
        <v>43143</v>
      </c>
      <c r="D44" s="11" t="s">
        <v>48</v>
      </c>
      <c r="E44" s="11">
        <f t="shared" si="2"/>
        <v>43149</v>
      </c>
      <c r="F44" s="1" t="s">
        <v>47</v>
      </c>
    </row>
    <row r="45" spans="2:6">
      <c r="B45" s="12">
        <f t="shared" si="3"/>
        <v>43158</v>
      </c>
      <c r="C45" s="11">
        <f t="shared" si="4"/>
        <v>43150</v>
      </c>
      <c r="D45" s="11" t="s">
        <v>48</v>
      </c>
      <c r="E45" s="11">
        <f t="shared" si="2"/>
        <v>43156</v>
      </c>
      <c r="F45" s="1" t="s">
        <v>47</v>
      </c>
    </row>
    <row r="46" spans="2:6">
      <c r="B46" s="12">
        <f t="shared" si="3"/>
        <v>43165</v>
      </c>
      <c r="C46" s="11">
        <f t="shared" si="4"/>
        <v>43157</v>
      </c>
      <c r="D46" s="11" t="s">
        <v>48</v>
      </c>
      <c r="E46" s="11">
        <f t="shared" si="2"/>
        <v>43163</v>
      </c>
      <c r="F46" s="1" t="s">
        <v>47</v>
      </c>
    </row>
    <row r="47" spans="2:6">
      <c r="B47" s="12">
        <f t="shared" si="3"/>
        <v>43172</v>
      </c>
      <c r="C47" s="11">
        <f t="shared" si="4"/>
        <v>43164</v>
      </c>
      <c r="D47" s="11" t="s">
        <v>48</v>
      </c>
      <c r="E47" s="11">
        <f t="shared" si="2"/>
        <v>43170</v>
      </c>
      <c r="F47" s="1" t="s">
        <v>47</v>
      </c>
    </row>
    <row r="48" spans="2:6">
      <c r="B48" s="12">
        <f t="shared" si="3"/>
        <v>43179</v>
      </c>
      <c r="C48" s="11">
        <f t="shared" si="4"/>
        <v>43171</v>
      </c>
      <c r="D48" s="11" t="s">
        <v>48</v>
      </c>
      <c r="E48" s="11">
        <f t="shared" si="2"/>
        <v>43177</v>
      </c>
      <c r="F48" s="1" t="s">
        <v>47</v>
      </c>
    </row>
    <row r="49" spans="2:6">
      <c r="B49" s="12">
        <f t="shared" si="3"/>
        <v>43186</v>
      </c>
      <c r="C49" s="11">
        <f t="shared" si="4"/>
        <v>43178</v>
      </c>
      <c r="D49" s="11" t="s">
        <v>48</v>
      </c>
      <c r="E49" s="11">
        <f t="shared" si="2"/>
        <v>43184</v>
      </c>
      <c r="F49" s="1" t="s">
        <v>47</v>
      </c>
    </row>
    <row r="50" spans="2:6">
      <c r="B50" s="12">
        <f t="shared" si="3"/>
        <v>43193</v>
      </c>
      <c r="C50" s="11">
        <f t="shared" si="4"/>
        <v>43185</v>
      </c>
      <c r="D50" s="11" t="s">
        <v>48</v>
      </c>
      <c r="E50" s="11">
        <f t="shared" si="2"/>
        <v>43191</v>
      </c>
      <c r="F50" s="1" t="s">
        <v>47</v>
      </c>
    </row>
    <row r="51" spans="2:6">
      <c r="B51" s="12">
        <f t="shared" si="3"/>
        <v>43200</v>
      </c>
      <c r="C51" s="11">
        <f t="shared" si="4"/>
        <v>43192</v>
      </c>
      <c r="D51" s="11" t="s">
        <v>48</v>
      </c>
      <c r="E51" s="11">
        <f t="shared" si="2"/>
        <v>43198</v>
      </c>
      <c r="F51" s="1" t="s">
        <v>47</v>
      </c>
    </row>
    <row r="52" spans="2:6">
      <c r="B52" s="12">
        <f t="shared" si="3"/>
        <v>43207</v>
      </c>
      <c r="C52" s="11">
        <f t="shared" si="4"/>
        <v>43199</v>
      </c>
      <c r="D52" s="11" t="s">
        <v>48</v>
      </c>
      <c r="E52" s="11">
        <f t="shared" si="2"/>
        <v>43205</v>
      </c>
      <c r="F52" s="1" t="s">
        <v>47</v>
      </c>
    </row>
    <row r="53" spans="2:6">
      <c r="B53" s="12">
        <f t="shared" si="3"/>
        <v>43214</v>
      </c>
      <c r="C53" s="11">
        <f t="shared" si="4"/>
        <v>43206</v>
      </c>
      <c r="D53" s="11" t="s">
        <v>48</v>
      </c>
      <c r="E53" s="11">
        <f t="shared" si="2"/>
        <v>43212</v>
      </c>
      <c r="F53" s="1" t="s">
        <v>47</v>
      </c>
    </row>
    <row r="54" spans="2:6">
      <c r="B54" s="12">
        <f t="shared" si="3"/>
        <v>43221</v>
      </c>
      <c r="C54" s="11">
        <f t="shared" si="4"/>
        <v>43213</v>
      </c>
      <c r="D54" s="11" t="s">
        <v>48</v>
      </c>
      <c r="E54" s="11">
        <f t="shared" si="2"/>
        <v>43219</v>
      </c>
      <c r="F54" s="1" t="s">
        <v>47</v>
      </c>
    </row>
    <row r="55" spans="2:6">
      <c r="B55" s="12">
        <f t="shared" si="3"/>
        <v>43228</v>
      </c>
      <c r="C55" s="11">
        <f t="shared" si="4"/>
        <v>43220</v>
      </c>
      <c r="D55" s="11" t="s">
        <v>48</v>
      </c>
      <c r="E55" s="11">
        <f t="shared" si="2"/>
        <v>43226</v>
      </c>
      <c r="F55" s="1" t="s">
        <v>47</v>
      </c>
    </row>
    <row r="56" spans="2:6">
      <c r="B56" s="12">
        <f t="shared" si="3"/>
        <v>43235</v>
      </c>
      <c r="C56" s="11">
        <f t="shared" si="4"/>
        <v>43227</v>
      </c>
      <c r="D56" s="11" t="s">
        <v>48</v>
      </c>
      <c r="E56" s="11">
        <f t="shared" si="2"/>
        <v>43233</v>
      </c>
      <c r="F56" s="1" t="s">
        <v>47</v>
      </c>
    </row>
    <row r="57" spans="2:6">
      <c r="B57" s="12">
        <f t="shared" si="3"/>
        <v>43242</v>
      </c>
      <c r="C57" s="11">
        <f t="shared" si="4"/>
        <v>43234</v>
      </c>
      <c r="D57" s="11" t="s">
        <v>48</v>
      </c>
      <c r="E57" s="11">
        <f t="shared" si="2"/>
        <v>43240</v>
      </c>
      <c r="F57" s="1" t="s">
        <v>47</v>
      </c>
    </row>
    <row r="58" spans="2:6">
      <c r="B58" s="12">
        <f t="shared" si="3"/>
        <v>43249</v>
      </c>
      <c r="C58" s="11">
        <f t="shared" si="4"/>
        <v>43241</v>
      </c>
      <c r="D58" s="11" t="s">
        <v>48</v>
      </c>
      <c r="E58" s="11">
        <f t="shared" si="2"/>
        <v>43247</v>
      </c>
      <c r="F58" s="1" t="s">
        <v>47</v>
      </c>
    </row>
    <row r="59" spans="2:6">
      <c r="B59" s="12">
        <f t="shared" si="3"/>
        <v>43256</v>
      </c>
      <c r="C59" s="11">
        <f t="shared" si="4"/>
        <v>43248</v>
      </c>
      <c r="D59" s="11" t="s">
        <v>48</v>
      </c>
      <c r="E59" s="11">
        <f t="shared" si="2"/>
        <v>43254</v>
      </c>
      <c r="F59" s="1" t="s">
        <v>47</v>
      </c>
    </row>
    <row r="60" spans="2:6">
      <c r="B60" s="12">
        <f t="shared" si="3"/>
        <v>43263</v>
      </c>
      <c r="C60" s="11">
        <f t="shared" si="4"/>
        <v>43255</v>
      </c>
      <c r="D60" s="11" t="s">
        <v>48</v>
      </c>
      <c r="E60" s="11">
        <f t="shared" si="2"/>
        <v>43261</v>
      </c>
      <c r="F60" s="1" t="s">
        <v>47</v>
      </c>
    </row>
    <row r="61" spans="2:6">
      <c r="B61" s="12">
        <f t="shared" si="3"/>
        <v>43270</v>
      </c>
      <c r="C61" s="11">
        <f t="shared" si="4"/>
        <v>43262</v>
      </c>
      <c r="D61" s="11" t="s">
        <v>48</v>
      </c>
      <c r="E61" s="11">
        <f t="shared" si="2"/>
        <v>43268</v>
      </c>
      <c r="F61" s="1" t="s">
        <v>47</v>
      </c>
    </row>
    <row r="62" spans="2:6">
      <c r="B62" s="12">
        <f t="shared" si="3"/>
        <v>43277</v>
      </c>
      <c r="C62" s="11">
        <f t="shared" si="4"/>
        <v>43269</v>
      </c>
      <c r="D62" s="11" t="s">
        <v>48</v>
      </c>
      <c r="E62" s="11">
        <f t="shared" si="2"/>
        <v>43275</v>
      </c>
      <c r="F62" s="1" t="s">
        <v>47</v>
      </c>
    </row>
    <row r="63" spans="2:6">
      <c r="B63" s="12">
        <f t="shared" si="3"/>
        <v>43284</v>
      </c>
      <c r="C63" s="11">
        <f t="shared" si="4"/>
        <v>43276</v>
      </c>
      <c r="D63" s="11" t="s">
        <v>48</v>
      </c>
      <c r="E63" s="11">
        <f t="shared" si="2"/>
        <v>43282</v>
      </c>
      <c r="F63" s="1" t="s">
        <v>47</v>
      </c>
    </row>
    <row r="64" spans="2:6">
      <c r="B64" s="12">
        <f t="shared" si="3"/>
        <v>43291</v>
      </c>
      <c r="C64" s="11">
        <f t="shared" si="4"/>
        <v>43283</v>
      </c>
      <c r="D64" s="11" t="s">
        <v>48</v>
      </c>
      <c r="E64" s="11">
        <f t="shared" si="2"/>
        <v>43289</v>
      </c>
      <c r="F64" s="1" t="s">
        <v>47</v>
      </c>
    </row>
    <row r="65" spans="1:6">
      <c r="B65" s="12">
        <f t="shared" si="3"/>
        <v>43298</v>
      </c>
      <c r="C65" s="11">
        <f t="shared" si="4"/>
        <v>43290</v>
      </c>
      <c r="E65" s="11">
        <f t="shared" si="2"/>
        <v>43296</v>
      </c>
      <c r="F65" s="1" t="s">
        <v>46</v>
      </c>
    </row>
    <row r="66" spans="1:6">
      <c r="A66" s="10"/>
    </row>
    <row r="67" spans="1:6">
      <c r="A67" s="9" t="s">
        <v>45</v>
      </c>
    </row>
  </sheetData>
  <mergeCells count="1"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Baileys Pivot</vt:lpstr>
      <vt:lpstr>Baileys</vt:lpstr>
      <vt:lpstr>Smirnoff Pivot</vt:lpstr>
      <vt:lpstr>Smirnoff</vt:lpstr>
      <vt:lpstr>Crown Pivot</vt:lpstr>
      <vt:lpstr>Crown Royal</vt:lpstr>
      <vt:lpstr>Captain Morgan Pivot</vt:lpstr>
      <vt:lpstr>Captain Morgan</vt:lpstr>
      <vt:lpstr>Guinness</vt:lpstr>
      <vt:lpstr>matrix</vt:lpstr>
      <vt:lpstr>JW Pivot</vt:lpstr>
      <vt:lpstr>Johnnie Walker</vt:lpstr>
      <vt:lpstr>Site Benchmarks</vt:lpstr>
      <vt:lpstr>Reporting Schedule</vt:lpstr>
    </vt:vector>
  </TitlesOfParts>
  <Company>Aegis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Botello</dc:creator>
  <cp:lastModifiedBy>Nikki Dudelson</cp:lastModifiedBy>
  <dcterms:created xsi:type="dcterms:W3CDTF">2016-11-18T15:27:36Z</dcterms:created>
  <dcterms:modified xsi:type="dcterms:W3CDTF">2018-01-16T17:52:17Z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f3f9d50d-25ab-423a-a984-7d65c97472f3</vt:lpwstr>
  </property>
  <property fmtid="{D5CDD505-2E9C-101B-9397-08002B2CF9AE}" pid="3" name="Information Classification">
    <vt:lpwstr>General</vt:lpwstr>
  </property>
</Properties>
</file>