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4AFE51F4-5B34-48B8-A86D-440EB67A50E8}" xr6:coauthVersionLast="47" xr6:coauthVersionMax="47" xr10:uidLastSave="{00000000-0000-0000-0000-000000000000}"/>
  <bookViews>
    <workbookView xWindow="0" yWindow="0" windowWidth="23040" windowHeight="12240" firstSheet="1" activeTab="1" xr2:uid="{00000000-000D-0000-FFFF-FFFF00000000}"/>
  </bookViews>
  <sheets>
    <sheet name="Information" sheetId="2" r:id="rId1"/>
    <sheet name="Depreciation Calculator" sheetId="1" r:id="rId2"/>
    <sheet name="Merge3" sheetId="13" r:id="rId3"/>
    <sheet name="Merge2 (2)" sheetId="12" r:id="rId4"/>
  </sheets>
  <definedNames>
    <definedName name="_xlchart.v1.0" hidden="1">'Merge2 (2)'!$A$1</definedName>
    <definedName name="_xlchart.v1.1" hidden="1">'Merge2 (2)'!$A$2:$A$12</definedName>
    <definedName name="_xlchart.v1.10" hidden="1">'Merge2 (2)'!$C$2:$C$12</definedName>
    <definedName name="_xlchart.v1.11" hidden="1">'Merge2 (2)'!$A$2:$A$12</definedName>
    <definedName name="_xlchart.v1.12" hidden="1">'Merge2 (2)'!$B$2:$B$12</definedName>
    <definedName name="_xlchart.v1.13" hidden="1">'Merge2 (2)'!$C$2:$C$12</definedName>
    <definedName name="_xlchart.v1.2" hidden="1">'Merge2 (2)'!$B$2:$B$12</definedName>
    <definedName name="_xlchart.v1.3" hidden="1">'Merge2 (2)'!$C$2:$C$12</definedName>
    <definedName name="_xlchart.v1.4" hidden="1">'Merge2 (2)'!$A$1</definedName>
    <definedName name="_xlchart.v1.5" hidden="1">'Merge2 (2)'!$A$2:$A$12</definedName>
    <definedName name="_xlchart.v1.6" hidden="1">'Merge2 (2)'!$B$2:$B$12</definedName>
    <definedName name="_xlchart.v1.7" hidden="1">'Merge2 (2)'!$C$2:$C$12</definedName>
    <definedName name="_xlchart.v1.8" hidden="1">'Merge2 (2)'!$A$2:$A$12</definedName>
    <definedName name="_xlchart.v1.9" hidden="1">'Merge2 (2)'!$B$2:$B$12</definedName>
    <definedName name="ExternalData_1" localSheetId="3" hidden="1">'Merge2 (2)'!$A$1:$C$12</definedName>
    <definedName name="ExternalData_2" localSheetId="2" hidden="1">Merge3!$A$1:$C$12</definedName>
  </definedNames>
  <calcPr calcId="191029"/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D11" i="1"/>
  <c r="D12" i="1" s="1"/>
  <c r="D23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52" i="1"/>
  <c r="D53" i="1"/>
  <c r="D54" i="1" s="1"/>
  <c r="D55" i="1" s="1"/>
  <c r="D56" i="1" s="1"/>
  <c r="D57" i="1" s="1"/>
  <c r="D58" i="1" s="1"/>
  <c r="D59" i="1" s="1"/>
  <c r="D60" i="1" s="1"/>
  <c r="D61" i="1" s="1"/>
  <c r="D26" i="1"/>
  <c r="D20" i="1"/>
  <c r="D8" i="1"/>
  <c r="D27" i="1" l="1"/>
  <c r="D13" i="1"/>
  <c r="D14" i="1" l="1"/>
  <c r="D15" i="1" s="1"/>
  <c r="D28" i="1"/>
  <c r="D29" i="1" l="1"/>
  <c r="D30" i="1" l="1"/>
  <c r="D31" i="1" l="1"/>
  <c r="D32" i="1" l="1"/>
  <c r="D33" i="1" l="1"/>
  <c r="D34" i="1" l="1"/>
  <c r="D35" i="1" l="1"/>
  <c r="C37" i="1" l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E90ED-5270-4263-BF98-662142C4A043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2" xr16:uid="{89692D7E-9CA6-49F5-9957-41AB65871F43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557F5622-4062-4BCD-A250-8C36F194BE5B}" keepAlive="1" name="Query - Merge3" description="Connection to the 'Merge3' query in the workbook." type="5" refreshedVersion="8" background="1" saveData="1">
    <dbPr connection="Provider=Microsoft.Mashup.OleDb.1;Data Source=$Workbook$;Location=Merge3;Extended Properties=&quot;&quot;" command="SELECT * FROM [Merge3]"/>
  </connection>
  <connection id="4" xr16:uid="{2FB3AB7E-CC36-4038-AE30-6C92B8C6A826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5" xr16:uid="{4CE21E76-7CE0-431F-8E4F-A5A8E702B9E8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<sst xmlns="http://schemas.openxmlformats.org/spreadsheetml/2006/main" count="39" uniqueCount="27">
  <si>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</si>
  <si>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</si>
  <si>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</si>
  <si>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</si>
  <si>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</si>
  <si>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</si>
  <si>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</si>
  <si>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</si>
  <si>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</si>
  <si>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</si>
  <si>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</si>
  <si>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</si>
  <si>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</si>
  <si>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</si>
  <si>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</si>
  <si>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</si>
  <si>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</si>
  <si>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</si>
  <si>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</si>
  <si>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</si>
  <si>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 xml:space="preserve">Year </t>
  </si>
  <si>
    <t>YoY Depreciation Amount (Straight Line Method)</t>
  </si>
  <si>
    <t>Column1</t>
  </si>
  <si>
    <t>Column2</t>
  </si>
  <si>
    <t>Column3</t>
  </si>
  <si>
    <t>Table6.YoY Depreciation Amount (Straight Line Method)</t>
  </si>
  <si>
    <t>Table6.Book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</si>
</sst>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[$$-409]#,##0.00_ ;[Red]\-[$$-409]#,##0.00\ "/>
    <numFmt numFmtId="165" formatCode="[$$-409]#,##0.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numFmt numFmtId="165" formatCode="[$$-409]#,##0.00"/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4" formatCode="[$$-409]#,##0.00_ ;[Red]\-[$$-409]#,##0.00\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numFmt numFmtId="165" formatCode="[$$-409]#,##0.00"/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 style="thick">
          <color theme="0"/>
        </top>
        <bottom style="thick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 style="thick">
          <color theme="0"/>
        </top>
        <bottom style="thick">
          <color theme="0"/>
        </bottom>
        <vertical/>
        <horizontal/>
      </border>
    </dxf>
    <dxf>
      <border outline="0">
        <top style="thick">
          <color theme="0"/>
        </top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4" formatCode="[$$-409]#,##0.00_ ;[Red]\-[$$-409]#,##0.00\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Change in Book</a:t>
            </a:r>
            <a:r>
              <a:rPr lang="en-IN" baseline="0"/>
              <a:t> Value</a:t>
            </a:r>
          </a:p>
          <a:p>
            <a:pPr>
              <a:defRPr/>
            </a:pPr>
            <a:r>
              <a:rPr lang="en-IN" baseline="0"/>
              <a:t>Straight Line vs Diminishing Balance</a:t>
            </a:r>
          </a:p>
          <a:p>
            <a:pPr>
              <a:defRPr/>
            </a:pP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Book Value SLN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Merge3!$B$2:$B$12</c:f>
              <c:numCache>
                <c:formatCode>General</c:formatCode>
                <c:ptCount val="11"/>
                <c:pt idx="0">
                  <c:v>500000</c:v>
                </c:pt>
                <c:pt idx="1">
                  <c:v>397164.11736214074</c:v>
                </c:pt>
                <c:pt idx="2">
                  <c:v>315478.67224009661</c:v>
                </c:pt>
                <c:pt idx="3">
                  <c:v>250593.61681363612</c:v>
                </c:pt>
                <c:pt idx="4">
                  <c:v>199053.58527674861</c:v>
                </c:pt>
                <c:pt idx="5">
                  <c:v>158113.88300841895</c:v>
                </c:pt>
                <c:pt idx="6">
                  <c:v>125594.321575479</c:v>
                </c:pt>
                <c:pt idx="7">
                  <c:v>99763.115748443975</c:v>
                </c:pt>
                <c:pt idx="8">
                  <c:v>79244.659623055661</c:v>
                </c:pt>
                <c:pt idx="9">
                  <c:v>62946.270589708351</c:v>
                </c:pt>
                <c:pt idx="10">
                  <c:v>49999.999999999993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B-406E-A009-C66BF742AE6D}"/>
            </c:ext>
          </c:extLst>
        </c:ser>
        <c:ser>
          <c:idx val="2"/>
          <c:order val="2"/>
          <c:tx>
            <c:v>Book Value DB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Merge3!$C$2:$C$12</c:f>
              <c:numCache>
                <c:formatCode>General</c:formatCode>
                <c:ptCount val="11"/>
                <c:pt idx="0">
                  <c:v>500000</c:v>
                </c:pt>
                <c:pt idx="1">
                  <c:v>455000</c:v>
                </c:pt>
                <c:pt idx="2">
                  <c:v>410000</c:v>
                </c:pt>
                <c:pt idx="3">
                  <c:v>365000</c:v>
                </c:pt>
                <c:pt idx="4">
                  <c:v>320000</c:v>
                </c:pt>
                <c:pt idx="5">
                  <c:v>275000</c:v>
                </c:pt>
                <c:pt idx="6">
                  <c:v>230000</c:v>
                </c:pt>
                <c:pt idx="7">
                  <c:v>185000</c:v>
                </c:pt>
                <c:pt idx="8">
                  <c:v>140000</c:v>
                </c:pt>
                <c:pt idx="9">
                  <c:v>95000</c:v>
                </c:pt>
                <c:pt idx="1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B-406E-A009-C66BF742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74287"/>
        <c:axId val="816627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Merge3!$A$1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Merge3!$A$2:$A$12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FB-406E-A009-C66BF742AE6D}"/>
                  </c:ext>
                </c:extLst>
              </c15:ser>
            </c15:filteredLineSeries>
          </c:ext>
        </c:extLst>
      </c:lineChart>
      <c:catAx>
        <c:axId val="107357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27951"/>
        <c:crosses val="autoZero"/>
        <c:auto val="1"/>
        <c:lblAlgn val="ctr"/>
        <c:lblOffset val="100"/>
        <c:noMultiLvlLbl val="0"/>
      </c:catAx>
      <c:valAx>
        <c:axId val="8166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Depreciation Amount for Straight Line vs Diminishing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DB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'Merge2 (2)'!$A$2:$A$12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'Merge2 (2)'!$B$2:$B$12</c:f>
              <c:numCache>
                <c:formatCode>General</c:formatCode>
                <c:ptCount val="11"/>
                <c:pt idx="0">
                  <c:v>102835.88263785925</c:v>
                </c:pt>
                <c:pt idx="1">
                  <c:v>81685.445122044126</c:v>
                </c:pt>
                <c:pt idx="2">
                  <c:v>64885.05542646048</c:v>
                </c:pt>
                <c:pt idx="3">
                  <c:v>51540.031536887516</c:v>
                </c:pt>
                <c:pt idx="4">
                  <c:v>40939.70226832966</c:v>
                </c:pt>
                <c:pt idx="5">
                  <c:v>32519.561432939961</c:v>
                </c:pt>
                <c:pt idx="6">
                  <c:v>25831.205827035024</c:v>
                </c:pt>
                <c:pt idx="7">
                  <c:v>20518.456125388308</c:v>
                </c:pt>
                <c:pt idx="8">
                  <c:v>16298.389033347312</c:v>
                </c:pt>
                <c:pt idx="9">
                  <c:v>12946.27058970836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9-41CA-9448-2E9A2D31C6EA}"/>
            </c:ext>
          </c:extLst>
        </c:ser>
        <c:ser>
          <c:idx val="1"/>
          <c:order val="1"/>
          <c:tx>
            <c:v>SLN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'Merge2 (2)'!$A$2:$A$12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'Merge2 (2)'!$C$2:$C$12</c:f>
              <c:numCache>
                <c:formatCode>General</c:formatCode>
                <c:ptCount val="1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9-41CA-9448-2E9A2D31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49967"/>
        <c:axId val="1479579823"/>
      </c:lineChart>
      <c:catAx>
        <c:axId val="9822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79823"/>
        <c:crosses val="autoZero"/>
        <c:auto val="1"/>
        <c:lblAlgn val="ctr"/>
        <c:lblOffset val="100"/>
        <c:noMultiLvlLbl val="0"/>
      </c:catAx>
      <c:valAx>
        <c:axId val="14795798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49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137160</xdr:rowOff>
    </xdr:from>
    <xdr:to>
      <xdr:col>12</xdr:col>
      <xdr:colOff>320040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602F1-ACEA-A195-9B15-7D7074C6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45720</xdr:rowOff>
    </xdr:from>
    <xdr:to>
      <xdr:col>2</xdr:col>
      <xdr:colOff>3406140</xdr:colOff>
      <xdr:row>34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F3606-2B83-35E6-56CF-C129D19D8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4F57422-C293-4D0F-9B21-AF8651EEF764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Book Value" tableColumnId="2"/>
      <queryTableField id="3" name="Table6.Book 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F82A5F-46A8-4656-8509-6FCA618CF815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Year on Year Depreciation Amount" tableColumnId="2"/>
      <queryTableField id="3" name="Table6.YoY Depreciation Amount (Straight Line Method)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C85AB-4017-4D7E-9BC4-B77D33D816D6}" name="Table1" displayName="Table1" ref="B50:D62" totalsRowShown="0" headerRowDxfId="17">
  <autoFilter ref="B50:D62" xr:uid="{A6EC85AB-4017-4D7E-9BC4-B77D33D816D6}"/>
  <tableColumns count="3">
    <tableColumn id="1" xr3:uid="{D39A9502-B255-4078-9C1B-ECA19C893F80}" name="Column1" dataDxfId="16"/>
    <tableColumn id="2" xr3:uid="{A8D95189-A3BF-417C-ACFB-67B1116E101D}" name="Column2" dataDxfId="15"/>
    <tableColumn id="3" xr3:uid="{885CC47B-A8EB-489E-95BD-3BBD7B777301}" name="Column3" dataDxfId="14">
      <calculatedColumnFormula>D50-C50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323D3C-218C-46E5-BF2D-C9849F20F495}" name="Table2" displayName="Table2" ref="B25:D36" totalsRowShown="0" headerRowDxfId="13" headerRowBorderDxfId="12" tableBorderDxfId="11" totalsRowBorderDxfId="10">
  <autoFilter ref="B25:D36" xr:uid="{94323D3C-218C-46E5-BF2D-C9849F20F495}"/>
  <tableColumns count="3">
    <tableColumn id="1" xr3:uid="{14D14E34-ECCE-4746-83E5-2358930FFA57}" name="Year" dataDxfId="9"/>
    <tableColumn id="2" xr3:uid="{A54AC948-CDD3-4938-B002-EEE41099B2E3}" name="Year on Year Depreciation Amount" dataDxfId="0">
      <calculatedColumnFormula>DB($D$20,$D$21,$D$22,Table2[[#This Row],[Year]])</calculatedColumnFormula>
    </tableColumn>
    <tableColumn id="3" xr3:uid="{51E8325D-6B3C-4162-91B3-4F04F469645D}" name="Book Value" dataDxfId="8">
      <calculatedColumnFormula>IFERROR(D25-C25, "")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5719AD-C4A9-4A81-BE9B-19DB1E0D4BD3}" name="Table6" displayName="Table6" ref="B65:D76" totalsRowShown="0" headerRowDxfId="7" headerRowBorderDxfId="6" tableBorderDxfId="5" totalsRowBorderDxfId="4">
  <autoFilter ref="B65:D76" xr:uid="{E05719AD-C4A9-4A81-BE9B-19DB1E0D4BD3}"/>
  <tableColumns count="3">
    <tableColumn id="1" xr3:uid="{940844F1-8C19-448E-A22C-25C9679472F1}" name="Year " dataDxfId="3"/>
    <tableColumn id="2" xr3:uid="{34E872CC-4B73-40E3-8DAB-54460D24FFD0}" name="YoY Depreciation Amount (Straight Line Method)" dataDxfId="2"/>
    <tableColumn id="3" xr3:uid="{9C309332-1FD1-45A9-9C36-F032A86860AC}" name="Book Value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C376F9-C814-4912-AD81-965FE55FCDB2}" name="Merge3" displayName="Merge3" ref="A1:C13" tableType="queryTable" totalsRowCount="1">
  <autoFilter ref="A1:C12" xr:uid="{F4C376F9-C814-4912-AD81-965FE55FCDB2}"/>
  <tableColumns count="3">
    <tableColumn id="1" xr3:uid="{70E0E27F-B225-4441-BAD0-E27507E80A4B}" uniqueName="1" name="Year" queryTableFieldId="1"/>
    <tableColumn id="2" xr3:uid="{A3B0D3C7-C2B0-4A0B-8FF4-C6ACD1612985}" uniqueName="2" name="Book Value" queryTableFieldId="2"/>
    <tableColumn id="3" xr3:uid="{85EFB7BA-21AC-49D7-8A91-0ADD7E1EE9BA}" uniqueName="3" name="Table6.Book 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63707E-EBED-486E-B12B-A7E4402C72D5}" name="Merge2_1" displayName="Merge2_1" ref="A1:C12" tableType="queryTable" totalsRowShown="0">
  <autoFilter ref="A1:C12" xr:uid="{7963707E-EBED-486E-B12B-A7E4402C72D5}"/>
  <tableColumns count="3">
    <tableColumn id="1" xr3:uid="{A5BB1CE7-76C5-4DD9-831F-7DF0E14B1E0A}" uniqueName="1" name="Year" queryTableFieldId="1"/>
    <tableColumn id="2" xr3:uid="{73DA2CAB-876E-474D-9700-3A6A53EA4582}" uniqueName="2" name="Year on Year Depreciation Amount" queryTableFieldId="2"/>
    <tableColumn id="3" xr3:uid="{B43842E4-96A4-4057-A75F-E6625D7B55E2}" uniqueName="3" name="Table6.YoY Depreciation Amount (Straight Line Method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J3" sqref="J3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tabSelected="1" topLeftCell="A13" workbookViewId="0">
      <selection activeCell="I12" sqref="I12"/>
    </sheetView>
  </sheetViews>
  <sheetFormatPr defaultColWidth="8.6640625" defaultRowHeight="18" x14ac:dyDescent="0.3"/>
  <cols>
    <col min="1" max="1" width="3.109375" style="1" customWidth="1"/>
    <col min="2" max="2" width="13" style="1" customWidth="1"/>
    <col min="3" max="3" width="79.88671875" style="1" customWidth="1"/>
    <col min="4" max="4" width="19.109375" style="1" bestFit="1" customWidth="1"/>
    <col min="5" max="5" width="9.33203125" style="1" customWidth="1"/>
    <col min="6" max="6" width="8.6640625" style="1"/>
    <col min="7" max="7" width="14.88671875" style="1" bestFit="1" customWidth="1"/>
    <col min="8" max="16384" width="8.6640625" style="1"/>
  </cols>
  <sheetData>
    <row r="1" spans="1:5" ht="9.9" customHeight="1" thickBot="1" x14ac:dyDescent="0.35">
      <c r="A1" s="8"/>
      <c r="B1" s="8"/>
      <c r="C1" s="8"/>
      <c r="D1" s="8"/>
      <c r="E1" s="8"/>
    </row>
    <row r="2" spans="1:5" ht="37.799999999999997" thickTop="1" thickBot="1" x14ac:dyDescent="0.35">
      <c r="A2" s="8"/>
      <c r="B2" s="38"/>
      <c r="C2" s="36" t="s">
        <v>19</v>
      </c>
      <c r="D2" s="36"/>
      <c r="E2" s="8"/>
    </row>
    <row r="3" spans="1:5" ht="25.8" thickTop="1" thickBot="1" x14ac:dyDescent="0.35">
      <c r="A3" s="8"/>
      <c r="B3" s="39"/>
      <c r="C3" s="37" t="s">
        <v>8</v>
      </c>
      <c r="D3" s="37"/>
      <c r="E3" s="8"/>
    </row>
    <row r="4" spans="1:5" ht="19.2" thickTop="1" thickBot="1" x14ac:dyDescent="0.35">
      <c r="A4" s="8"/>
      <c r="B4" s="5"/>
      <c r="C4" s="5"/>
      <c r="D4" s="5"/>
      <c r="E4" s="8"/>
    </row>
    <row r="5" spans="1:5" ht="25.8" thickTop="1" thickBot="1" x14ac:dyDescent="0.35">
      <c r="A5" s="8"/>
      <c r="B5" s="34" t="s">
        <v>17</v>
      </c>
      <c r="C5" s="34"/>
      <c r="D5" s="34"/>
      <c r="E5" s="8"/>
    </row>
    <row r="6" spans="1:5" ht="19.2" thickTop="1" thickBot="1" x14ac:dyDescent="0.35">
      <c r="A6" s="8"/>
      <c r="B6" s="32" t="s">
        <v>11</v>
      </c>
      <c r="C6" s="33"/>
      <c r="D6" s="9">
        <v>450000</v>
      </c>
      <c r="E6" s="8"/>
    </row>
    <row r="7" spans="1:5" ht="19.2" thickTop="1" thickBot="1" x14ac:dyDescent="0.35">
      <c r="A7" s="8"/>
      <c r="B7" s="32" t="s">
        <v>13</v>
      </c>
      <c r="C7" s="33"/>
      <c r="D7" s="9">
        <v>50000</v>
      </c>
      <c r="E7" s="8"/>
    </row>
    <row r="8" spans="1:5" ht="19.2" thickTop="1" thickBot="1" x14ac:dyDescent="0.35">
      <c r="A8" s="8"/>
      <c r="B8" s="32" t="s">
        <v>0</v>
      </c>
      <c r="C8" s="33"/>
      <c r="D8" s="4">
        <f>SUM(D6,D7)</f>
        <v>500000</v>
      </c>
      <c r="E8" s="8"/>
    </row>
    <row r="9" spans="1:5" ht="19.2" thickTop="1" thickBot="1" x14ac:dyDescent="0.35">
      <c r="A9" s="8"/>
      <c r="B9" s="32" t="s">
        <v>1</v>
      </c>
      <c r="C9" s="33"/>
      <c r="D9" s="9">
        <v>50000</v>
      </c>
      <c r="E9" s="8"/>
    </row>
    <row r="10" spans="1:5" ht="19.2" thickTop="1" thickBot="1" x14ac:dyDescent="0.35">
      <c r="A10" s="8"/>
      <c r="B10" s="32" t="s">
        <v>2</v>
      </c>
      <c r="C10" s="33"/>
      <c r="D10" s="10">
        <v>10</v>
      </c>
      <c r="E10" s="8"/>
    </row>
    <row r="11" spans="1:5" ht="19.2" thickTop="1" thickBot="1" x14ac:dyDescent="0.35">
      <c r="A11" s="8"/>
      <c r="B11" s="35" t="s">
        <v>9</v>
      </c>
      <c r="C11" s="35"/>
      <c r="D11" s="4">
        <f>IF(D8="", "", SLN($D$8,$D$9,$D$10))</f>
        <v>45000</v>
      </c>
      <c r="E11" s="8"/>
    </row>
    <row r="12" spans="1:5" ht="19.2" thickTop="1" thickBot="1" x14ac:dyDescent="0.35">
      <c r="A12" s="8"/>
      <c r="B12" s="35" t="s">
        <v>12</v>
      </c>
      <c r="C12" s="35"/>
      <c r="D12" s="6">
        <f>IFERROR(D11/D8,"")</f>
        <v>0.09</v>
      </c>
      <c r="E12" s="8"/>
    </row>
    <row r="13" spans="1:5" ht="19.2" thickTop="1" thickBot="1" x14ac:dyDescent="0.35">
      <c r="A13" s="8"/>
      <c r="B13" s="32" t="s">
        <v>5</v>
      </c>
      <c r="C13" s="33"/>
      <c r="D13" s="3">
        <f>IF(D8="", "", D11*D10)</f>
        <v>450000</v>
      </c>
      <c r="E13" s="8"/>
    </row>
    <row r="14" spans="1:5" ht="19.2" thickTop="1" thickBot="1" x14ac:dyDescent="0.35">
      <c r="A14" s="8"/>
      <c r="B14" s="32" t="s">
        <v>4</v>
      </c>
      <c r="C14" s="33"/>
      <c r="D14" s="3">
        <f>IF(D8="", "", D8-D13)</f>
        <v>50000</v>
      </c>
      <c r="E14" s="8"/>
    </row>
    <row r="15" spans="1:5" ht="19.2" thickTop="1" thickBot="1" x14ac:dyDescent="0.35">
      <c r="A15" s="8"/>
      <c r="B15" s="32" t="s">
        <v>6</v>
      </c>
      <c r="C15" s="33"/>
      <c r="D15" s="3">
        <f>IF(D8="", "", D9-D14)</f>
        <v>0</v>
      </c>
      <c r="E15" s="8"/>
    </row>
    <row r="16" spans="1:5" ht="19.2" thickTop="1" thickBot="1" x14ac:dyDescent="0.35">
      <c r="A16" s="8"/>
      <c r="B16" s="5"/>
      <c r="C16" s="5"/>
      <c r="D16" s="5"/>
      <c r="E16" s="8"/>
    </row>
    <row r="17" spans="1:7" ht="25.8" thickTop="1" thickBot="1" x14ac:dyDescent="0.35">
      <c r="A17" s="8"/>
      <c r="B17" s="34" t="s">
        <v>16</v>
      </c>
      <c r="C17" s="34"/>
      <c r="D17" s="34"/>
      <c r="E17" s="8"/>
    </row>
    <row r="18" spans="1:7" ht="18.899999999999999" customHeight="1" thickTop="1" thickBot="1" x14ac:dyDescent="0.35">
      <c r="A18" s="8"/>
      <c r="B18" s="35" t="s">
        <v>11</v>
      </c>
      <c r="C18" s="35"/>
      <c r="D18" s="9">
        <v>450000</v>
      </c>
      <c r="E18" s="8"/>
      <c r="G18" s="42"/>
    </row>
    <row r="19" spans="1:7" ht="18.899999999999999" customHeight="1" thickTop="1" thickBot="1" x14ac:dyDescent="0.35">
      <c r="A19" s="8"/>
      <c r="B19" s="35" t="s">
        <v>14</v>
      </c>
      <c r="C19" s="35"/>
      <c r="D19" s="9">
        <v>50000</v>
      </c>
      <c r="E19" s="8"/>
    </row>
    <row r="20" spans="1:7" ht="18.899999999999999" customHeight="1" thickTop="1" thickBot="1" x14ac:dyDescent="0.35">
      <c r="A20" s="8"/>
      <c r="B20" s="35" t="s">
        <v>0</v>
      </c>
      <c r="C20" s="35"/>
      <c r="D20" s="4">
        <f>SUM(D18,D19)</f>
        <v>500000</v>
      </c>
      <c r="E20" s="8"/>
    </row>
    <row r="21" spans="1:7" ht="18.899999999999999" customHeight="1" thickTop="1" thickBot="1" x14ac:dyDescent="0.35">
      <c r="A21" s="8"/>
      <c r="B21" s="35" t="s">
        <v>1</v>
      </c>
      <c r="C21" s="35"/>
      <c r="D21" s="9">
        <v>50000</v>
      </c>
      <c r="E21" s="8"/>
    </row>
    <row r="22" spans="1:7" ht="18.899999999999999" customHeight="1" thickTop="1" thickBot="1" x14ac:dyDescent="0.35">
      <c r="A22" s="8"/>
      <c r="B22" s="35" t="s">
        <v>2</v>
      </c>
      <c r="C22" s="35"/>
      <c r="D22" s="10">
        <v>10</v>
      </c>
      <c r="E22" s="8"/>
    </row>
    <row r="23" spans="1:7" ht="18.899999999999999" customHeight="1" thickTop="1" thickBot="1" x14ac:dyDescent="0.35">
      <c r="A23" s="8"/>
      <c r="B23" s="40" t="s">
        <v>10</v>
      </c>
      <c r="C23" s="40"/>
      <c r="D23" s="6">
        <f>IF(D20="","",1-(D21/D20)^(1/D22))</f>
        <v>0.20567176527571851</v>
      </c>
      <c r="E23" s="8"/>
    </row>
    <row r="24" spans="1:7" ht="24" thickTop="1" thickBot="1" x14ac:dyDescent="0.35">
      <c r="A24" s="8"/>
      <c r="B24" s="41" t="s">
        <v>15</v>
      </c>
      <c r="C24" s="41"/>
      <c r="D24" s="41"/>
      <c r="E24" s="8"/>
    </row>
    <row r="25" spans="1:7" ht="19.2" thickTop="1" thickBot="1" x14ac:dyDescent="0.35">
      <c r="A25" s="8"/>
      <c r="B25" s="14" t="s">
        <v>7</v>
      </c>
      <c r="C25" s="15" t="s">
        <v>18</v>
      </c>
      <c r="D25" s="16" t="s">
        <v>3</v>
      </c>
      <c r="E25" s="8"/>
    </row>
    <row r="26" spans="1:7" ht="19.2" thickTop="1" thickBot="1" x14ac:dyDescent="0.35">
      <c r="A26" s="8"/>
      <c r="B26" s="12">
        <v>1</v>
      </c>
      <c r="C26" s="7">
        <f>DB($D$20,$D$21,$D$22,Table2[[#This Row],[Year]])</f>
        <v>103000</v>
      </c>
      <c r="D26" s="13">
        <f>D20</f>
        <v>500000</v>
      </c>
      <c r="E26" s="8"/>
    </row>
    <row r="27" spans="1:7" ht="19.2" thickTop="1" thickBot="1" x14ac:dyDescent="0.35">
      <c r="A27" s="8"/>
      <c r="B27" s="12">
        <v>2</v>
      </c>
      <c r="C27" s="7">
        <f>DB($D$20,$D$21,$D$22,Table2[[#This Row],[Year]])</f>
        <v>81782</v>
      </c>
      <c r="D27" s="13">
        <f t="shared" ref="D27:D45" si="0">IFERROR(D26-C26, "")</f>
        <v>397000</v>
      </c>
      <c r="E27" s="8"/>
    </row>
    <row r="28" spans="1:7" ht="19.2" thickTop="1" thickBot="1" x14ac:dyDescent="0.35">
      <c r="A28" s="8"/>
      <c r="B28" s="12">
        <v>3</v>
      </c>
      <c r="C28" s="7">
        <f>DB($D$20,$D$21,$D$22,Table2[[#This Row],[Year]])</f>
        <v>64934.907999999996</v>
      </c>
      <c r="D28" s="13">
        <f t="shared" si="0"/>
        <v>315218</v>
      </c>
      <c r="E28" s="8"/>
    </row>
    <row r="29" spans="1:7" ht="19.2" thickTop="1" thickBot="1" x14ac:dyDescent="0.35">
      <c r="A29" s="8"/>
      <c r="B29" s="12">
        <v>4</v>
      </c>
      <c r="C29" s="7">
        <f>DB($D$20,$D$21,$D$22,Table2[[#This Row],[Year]])</f>
        <v>51558.316952000001</v>
      </c>
      <c r="D29" s="13">
        <f t="shared" si="0"/>
        <v>250283.092</v>
      </c>
      <c r="E29" s="8"/>
    </row>
    <row r="30" spans="1:7" ht="19.2" thickTop="1" thickBot="1" x14ac:dyDescent="0.35">
      <c r="A30" s="8"/>
      <c r="B30" s="12">
        <v>5</v>
      </c>
      <c r="C30" s="7">
        <f>DB($D$20,$D$21,$D$22,Table2[[#This Row],[Year]])</f>
        <v>40937.303659887999</v>
      </c>
      <c r="D30" s="13">
        <f t="shared" si="0"/>
        <v>198724.77504800001</v>
      </c>
      <c r="E30" s="8"/>
    </row>
    <row r="31" spans="1:7" ht="19.2" thickTop="1" thickBot="1" x14ac:dyDescent="0.35">
      <c r="A31" s="8"/>
      <c r="B31" s="12">
        <v>6</v>
      </c>
      <c r="C31" s="7">
        <f>DB($D$20,$D$21,$D$22,Table2[[#This Row],[Year]])</f>
        <v>32504.21910595107</v>
      </c>
      <c r="D31" s="13">
        <f t="shared" si="0"/>
        <v>157787.471388112</v>
      </c>
      <c r="E31" s="8"/>
    </row>
    <row r="32" spans="1:7" ht="19.2" thickTop="1" thickBot="1" x14ac:dyDescent="0.35">
      <c r="A32" s="8"/>
      <c r="B32" s="12">
        <v>7</v>
      </c>
      <c r="C32" s="7">
        <f>DB($D$20,$D$21,$D$22,Table2[[#This Row],[Year]])</f>
        <v>25808.349970125149</v>
      </c>
      <c r="D32" s="13">
        <f t="shared" si="0"/>
        <v>125283.25228216093</v>
      </c>
      <c r="E32" s="8"/>
    </row>
    <row r="33" spans="1:5" ht="19.2" thickTop="1" thickBot="1" x14ac:dyDescent="0.35">
      <c r="A33" s="8"/>
      <c r="B33" s="12">
        <v>8</v>
      </c>
      <c r="C33" s="7">
        <f>DB($D$20,$D$21,$D$22,Table2[[#This Row],[Year]])</f>
        <v>20491.829876279371</v>
      </c>
      <c r="D33" s="13">
        <f t="shared" si="0"/>
        <v>99474.902312035789</v>
      </c>
      <c r="E33" s="8"/>
    </row>
    <row r="34" spans="1:5" ht="19.2" thickTop="1" thickBot="1" x14ac:dyDescent="0.35">
      <c r="A34" s="8"/>
      <c r="B34" s="12">
        <v>9</v>
      </c>
      <c r="C34" s="7">
        <f>DB($D$20,$D$21,$D$22,Table2[[#This Row],[Year]])</f>
        <v>16270.512921765821</v>
      </c>
      <c r="D34" s="13">
        <f t="shared" si="0"/>
        <v>78983.072435756418</v>
      </c>
      <c r="E34" s="8"/>
    </row>
    <row r="35" spans="1:5" ht="19.2" thickTop="1" thickBot="1" x14ac:dyDescent="0.35">
      <c r="A35" s="8"/>
      <c r="B35" s="12">
        <v>10</v>
      </c>
      <c r="C35" s="7">
        <f>DB($D$20,$D$21,$D$22,Table2[[#This Row],[Year]])</f>
        <v>12918.787259882061</v>
      </c>
      <c r="D35" s="13">
        <f t="shared" si="0"/>
        <v>62712.559513990593</v>
      </c>
      <c r="E35" s="8"/>
    </row>
    <row r="36" spans="1:5" ht="19.2" thickTop="1" thickBot="1" x14ac:dyDescent="0.35">
      <c r="A36" s="8"/>
      <c r="B36" s="17"/>
      <c r="C36" s="18"/>
      <c r="D36" s="19"/>
      <c r="E36" s="8"/>
    </row>
    <row r="37" spans="1:5" ht="19.2" thickTop="1" thickBot="1" x14ac:dyDescent="0.35">
      <c r="A37" s="8"/>
      <c r="B37" s="2"/>
      <c r="C37" s="7" t="str">
        <f t="shared" ref="C27:C45" si="1">IFERROR(IF(D37&gt;$D$21, (D37*$D$23), ""),"")</f>
        <v/>
      </c>
      <c r="D37" s="7"/>
      <c r="E37" s="8"/>
    </row>
    <row r="38" spans="1:5" ht="19.2" thickTop="1" thickBot="1" x14ac:dyDescent="0.35">
      <c r="A38" s="8"/>
      <c r="B38" s="2"/>
      <c r="C38" s="7" t="str">
        <f t="shared" si="1"/>
        <v/>
      </c>
      <c r="D38" s="7" t="str">
        <f t="shared" si="0"/>
        <v/>
      </c>
      <c r="E38" s="8"/>
    </row>
    <row r="39" spans="1:5" ht="19.2" thickTop="1" thickBot="1" x14ac:dyDescent="0.35">
      <c r="A39" s="8"/>
      <c r="B39" s="2"/>
      <c r="C39" s="7" t="str">
        <f t="shared" si="1"/>
        <v/>
      </c>
      <c r="D39" s="7" t="str">
        <f t="shared" si="0"/>
        <v/>
      </c>
      <c r="E39" s="8"/>
    </row>
    <row r="40" spans="1:5" ht="19.2" thickTop="1" thickBot="1" x14ac:dyDescent="0.35">
      <c r="A40" s="8"/>
      <c r="B40" s="2"/>
      <c r="C40" s="7" t="str">
        <f t="shared" si="1"/>
        <v/>
      </c>
      <c r="D40" s="7" t="str">
        <f t="shared" si="0"/>
        <v/>
      </c>
      <c r="E40" s="8"/>
    </row>
    <row r="41" spans="1:5" ht="19.2" thickTop="1" thickBot="1" x14ac:dyDescent="0.35">
      <c r="A41" s="8"/>
      <c r="B41" s="2"/>
      <c r="C41" s="7" t="str">
        <f t="shared" si="1"/>
        <v/>
      </c>
      <c r="D41" s="7" t="str">
        <f t="shared" si="0"/>
        <v/>
      </c>
      <c r="E41" s="8"/>
    </row>
    <row r="42" spans="1:5" ht="19.2" thickTop="1" thickBot="1" x14ac:dyDescent="0.35">
      <c r="A42" s="8"/>
      <c r="B42" s="2"/>
      <c r="C42" s="7" t="str">
        <f t="shared" si="1"/>
        <v/>
      </c>
      <c r="D42" s="7" t="str">
        <f t="shared" si="0"/>
        <v/>
      </c>
      <c r="E42" s="8"/>
    </row>
    <row r="43" spans="1:5" ht="19.2" thickTop="1" thickBot="1" x14ac:dyDescent="0.35">
      <c r="A43" s="8"/>
      <c r="B43" s="2"/>
      <c r="C43" s="7" t="str">
        <f t="shared" si="1"/>
        <v/>
      </c>
      <c r="D43" s="7" t="str">
        <f t="shared" si="0"/>
        <v/>
      </c>
      <c r="E43" s="8"/>
    </row>
    <row r="44" spans="1:5" ht="19.2" thickTop="1" thickBot="1" x14ac:dyDescent="0.35">
      <c r="A44" s="8"/>
      <c r="B44" s="2"/>
      <c r="C44" s="7" t="str">
        <f t="shared" si="1"/>
        <v/>
      </c>
      <c r="D44" s="7" t="str">
        <f t="shared" si="0"/>
        <v/>
      </c>
      <c r="E44" s="8"/>
    </row>
    <row r="45" spans="1:5" ht="19.2" thickTop="1" thickBot="1" x14ac:dyDescent="0.35">
      <c r="A45" s="8"/>
      <c r="B45" s="2"/>
      <c r="C45" s="7" t="str">
        <f t="shared" si="1"/>
        <v/>
      </c>
      <c r="D45" s="7" t="str">
        <f t="shared" si="0"/>
        <v/>
      </c>
      <c r="E45" s="8"/>
    </row>
    <row r="46" spans="1:5" ht="18.600000000000001" thickTop="1" x14ac:dyDescent="0.3">
      <c r="A46" s="8"/>
      <c r="B46" s="8"/>
      <c r="C46" s="8"/>
      <c r="D46" s="8"/>
      <c r="E46" s="8"/>
    </row>
    <row r="50" spans="2:4" x14ac:dyDescent="0.3">
      <c r="B50" s="1" t="s">
        <v>22</v>
      </c>
      <c r="C50" s="1" t="s">
        <v>23</v>
      </c>
      <c r="D50" s="1" t="s">
        <v>24</v>
      </c>
    </row>
    <row r="51" spans="2:4" x14ac:dyDescent="0.3">
      <c r="B51" s="1" t="s">
        <v>20</v>
      </c>
      <c r="C51" s="1" t="s">
        <v>21</v>
      </c>
      <c r="D51" s="1" t="s">
        <v>3</v>
      </c>
    </row>
    <row r="52" spans="2:4" x14ac:dyDescent="0.3">
      <c r="B52" s="1">
        <v>1</v>
      </c>
      <c r="C52" s="1">
        <v>45000</v>
      </c>
      <c r="D52" s="11">
        <f>D8</f>
        <v>500000</v>
      </c>
    </row>
    <row r="53" spans="2:4" x14ac:dyDescent="0.3">
      <c r="B53" s="1">
        <v>2</v>
      </c>
      <c r="C53" s="1">
        <v>45000</v>
      </c>
      <c r="D53" s="11">
        <f>D52-C52</f>
        <v>455000</v>
      </c>
    </row>
    <row r="54" spans="2:4" x14ac:dyDescent="0.3">
      <c r="B54" s="1">
        <v>3</v>
      </c>
      <c r="C54" s="1">
        <v>45000</v>
      </c>
      <c r="D54" s="11">
        <f t="shared" ref="D54:D61" si="2">D53-C53</f>
        <v>410000</v>
      </c>
    </row>
    <row r="55" spans="2:4" x14ac:dyDescent="0.3">
      <c r="B55" s="1">
        <v>4</v>
      </c>
      <c r="C55" s="1">
        <v>45000</v>
      </c>
      <c r="D55" s="11">
        <f t="shared" si="2"/>
        <v>365000</v>
      </c>
    </row>
    <row r="56" spans="2:4" x14ac:dyDescent="0.3">
      <c r="B56" s="1">
        <v>5</v>
      </c>
      <c r="C56" s="1">
        <v>45000</v>
      </c>
      <c r="D56" s="11">
        <f t="shared" si="2"/>
        <v>320000</v>
      </c>
    </row>
    <row r="57" spans="2:4" x14ac:dyDescent="0.3">
      <c r="B57" s="1">
        <v>6</v>
      </c>
      <c r="C57" s="1">
        <v>45000</v>
      </c>
      <c r="D57" s="11">
        <f t="shared" si="2"/>
        <v>275000</v>
      </c>
    </row>
    <row r="58" spans="2:4" x14ac:dyDescent="0.3">
      <c r="B58" s="1">
        <v>7</v>
      </c>
      <c r="C58" s="1">
        <v>45000</v>
      </c>
      <c r="D58" s="11">
        <f t="shared" si="2"/>
        <v>230000</v>
      </c>
    </row>
    <row r="59" spans="2:4" x14ac:dyDescent="0.3">
      <c r="B59" s="1">
        <v>8</v>
      </c>
      <c r="C59" s="1">
        <v>45000</v>
      </c>
      <c r="D59" s="11">
        <f t="shared" si="2"/>
        <v>185000</v>
      </c>
    </row>
    <row r="60" spans="2:4" x14ac:dyDescent="0.3">
      <c r="B60" s="1">
        <v>9</v>
      </c>
      <c r="C60" s="1">
        <v>45000</v>
      </c>
      <c r="D60" s="11">
        <f t="shared" si="2"/>
        <v>140000</v>
      </c>
    </row>
    <row r="61" spans="2:4" x14ac:dyDescent="0.3">
      <c r="B61" s="1">
        <v>10</v>
      </c>
      <c r="C61" s="1">
        <v>45000</v>
      </c>
      <c r="D61" s="11">
        <f t="shared" si="2"/>
        <v>95000</v>
      </c>
    </row>
    <row r="62" spans="2:4" x14ac:dyDescent="0.3">
      <c r="B62" s="1">
        <v>11</v>
      </c>
      <c r="D62" s="11">
        <v>50000</v>
      </c>
    </row>
    <row r="65" spans="2:5" x14ac:dyDescent="0.3">
      <c r="B65" s="29" t="s">
        <v>20</v>
      </c>
      <c r="C65" s="30" t="s">
        <v>21</v>
      </c>
      <c r="D65" s="31" t="s">
        <v>3</v>
      </c>
    </row>
    <row r="66" spans="2:5" x14ac:dyDescent="0.3">
      <c r="B66" s="22">
        <v>1</v>
      </c>
      <c r="C66" s="23">
        <v>45000</v>
      </c>
      <c r="D66" s="24">
        <f>D8</f>
        <v>500000</v>
      </c>
    </row>
    <row r="67" spans="2:5" x14ac:dyDescent="0.3">
      <c r="B67" s="20">
        <v>2</v>
      </c>
      <c r="C67" s="21">
        <v>45000</v>
      </c>
      <c r="D67" s="25">
        <f>D66-C66</f>
        <v>455000</v>
      </c>
    </row>
    <row r="68" spans="2:5" x14ac:dyDescent="0.3">
      <c r="B68" s="22">
        <v>3</v>
      </c>
      <c r="C68" s="23">
        <v>45000</v>
      </c>
      <c r="D68" s="24">
        <f t="shared" ref="D68:D75" si="3">D67-C67</f>
        <v>410000</v>
      </c>
    </row>
    <row r="69" spans="2:5" x14ac:dyDescent="0.3">
      <c r="B69" s="20">
        <v>4</v>
      </c>
      <c r="C69" s="21">
        <v>45000</v>
      </c>
      <c r="D69" s="25">
        <f t="shared" si="3"/>
        <v>365000</v>
      </c>
    </row>
    <row r="70" spans="2:5" x14ac:dyDescent="0.3">
      <c r="B70" s="22">
        <v>5</v>
      </c>
      <c r="C70" s="23">
        <v>45000</v>
      </c>
      <c r="D70" s="24">
        <f t="shared" si="3"/>
        <v>320000</v>
      </c>
    </row>
    <row r="71" spans="2:5" x14ac:dyDescent="0.3">
      <c r="B71" s="20">
        <v>6</v>
      </c>
      <c r="C71" s="21">
        <v>45000</v>
      </c>
      <c r="D71" s="25">
        <f t="shared" si="3"/>
        <v>275000</v>
      </c>
    </row>
    <row r="72" spans="2:5" x14ac:dyDescent="0.3">
      <c r="B72" s="22">
        <v>7</v>
      </c>
      <c r="C72" s="23">
        <v>45000</v>
      </c>
      <c r="D72" s="24">
        <f t="shared" si="3"/>
        <v>230000</v>
      </c>
    </row>
    <row r="73" spans="2:5" x14ac:dyDescent="0.3">
      <c r="B73" s="20">
        <v>8</v>
      </c>
      <c r="C73" s="21">
        <v>45000</v>
      </c>
      <c r="D73" s="25">
        <f t="shared" si="3"/>
        <v>185000</v>
      </c>
    </row>
    <row r="74" spans="2:5" x14ac:dyDescent="0.3">
      <c r="B74" s="22">
        <v>9</v>
      </c>
      <c r="C74" s="23">
        <v>45000</v>
      </c>
      <c r="D74" s="24">
        <f t="shared" si="3"/>
        <v>140000</v>
      </c>
    </row>
    <row r="75" spans="2:5" x14ac:dyDescent="0.3">
      <c r="B75" s="20">
        <v>10</v>
      </c>
      <c r="C75" s="21">
        <v>45000</v>
      </c>
      <c r="D75" s="25">
        <f t="shared" si="3"/>
        <v>95000</v>
      </c>
    </row>
    <row r="76" spans="2:5" x14ac:dyDescent="0.3">
      <c r="B76" s="26">
        <v>11</v>
      </c>
      <c r="C76" s="27"/>
      <c r="D76" s="28">
        <v>50000</v>
      </c>
    </row>
    <row r="80" spans="2:5" x14ac:dyDescent="0.3">
      <c r="B80"/>
      <c r="C80"/>
      <c r="D80"/>
      <c r="E80"/>
    </row>
    <row r="81" spans="2:5" x14ac:dyDescent="0.3">
      <c r="B81"/>
      <c r="C81"/>
      <c r="D81"/>
      <c r="E81"/>
    </row>
    <row r="82" spans="2:5" x14ac:dyDescent="0.3">
      <c r="B82"/>
      <c r="C82"/>
      <c r="D82"/>
      <c r="E82"/>
    </row>
    <row r="83" spans="2:5" x14ac:dyDescent="0.3">
      <c r="B83"/>
      <c r="C83"/>
      <c r="D83"/>
      <c r="E83"/>
    </row>
    <row r="84" spans="2:5" x14ac:dyDescent="0.3">
      <c r="B84"/>
      <c r="C84"/>
      <c r="D84"/>
      <c r="E84"/>
    </row>
    <row r="85" spans="2:5" x14ac:dyDescent="0.3">
      <c r="B85"/>
      <c r="C85"/>
      <c r="D85"/>
      <c r="E85"/>
    </row>
    <row r="86" spans="2:5" x14ac:dyDescent="0.3">
      <c r="B86"/>
      <c r="C86"/>
      <c r="D86"/>
      <c r="E86"/>
    </row>
    <row r="87" spans="2:5" x14ac:dyDescent="0.3">
      <c r="B87"/>
      <c r="C87"/>
      <c r="D87"/>
      <c r="E87"/>
    </row>
    <row r="88" spans="2:5" x14ac:dyDescent="0.3">
      <c r="B88"/>
      <c r="C88"/>
      <c r="D88"/>
      <c r="E88"/>
    </row>
    <row r="89" spans="2:5" x14ac:dyDescent="0.3">
      <c r="B89"/>
      <c r="C89"/>
      <c r="D89"/>
      <c r="E89"/>
    </row>
    <row r="90" spans="2:5" x14ac:dyDescent="0.3">
      <c r="B90"/>
      <c r="C90"/>
      <c r="D90"/>
      <c r="E90"/>
    </row>
    <row r="91" spans="2:5" x14ac:dyDescent="0.3">
      <c r="B91"/>
      <c r="C91"/>
      <c r="D91"/>
      <c r="E91"/>
    </row>
    <row r="92" spans="2:5" x14ac:dyDescent="0.3">
      <c r="B92"/>
      <c r="C92"/>
      <c r="D92"/>
      <c r="E92"/>
    </row>
    <row r="93" spans="2:5" x14ac:dyDescent="0.3">
      <c r="B93"/>
      <c r="C93"/>
      <c r="D93"/>
      <c r="E93"/>
    </row>
    <row r="94" spans="2:5" x14ac:dyDescent="0.3">
      <c r="B94"/>
      <c r="C94"/>
      <c r="D94"/>
      <c r="E94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9894-563B-4E0B-9B36-8FF693EF508E}">
  <dimension ref="A1:C12"/>
  <sheetViews>
    <sheetView workbookViewId="0">
      <selection activeCell="F24" sqref="F24"/>
    </sheetView>
  </sheetViews>
  <sheetFormatPr defaultRowHeight="14.4" x14ac:dyDescent="0.3"/>
  <cols>
    <col min="1" max="1" width="6.88671875" bestFit="1" customWidth="1"/>
    <col min="2" max="2" width="12.77734375" bestFit="1" customWidth="1"/>
    <col min="3" max="3" width="19" bestFit="1" customWidth="1"/>
  </cols>
  <sheetData>
    <row r="1" spans="1:3" x14ac:dyDescent="0.3">
      <c r="A1" t="s">
        <v>7</v>
      </c>
      <c r="B1" t="s">
        <v>3</v>
      </c>
      <c r="C1" t="s">
        <v>26</v>
      </c>
    </row>
    <row r="2" spans="1:3" x14ac:dyDescent="0.3">
      <c r="A2">
        <v>1</v>
      </c>
      <c r="B2">
        <v>500000</v>
      </c>
      <c r="C2">
        <v>500000</v>
      </c>
    </row>
    <row r="3" spans="1:3" x14ac:dyDescent="0.3">
      <c r="A3">
        <v>2</v>
      </c>
      <c r="B3">
        <v>397164.11736214074</v>
      </c>
      <c r="C3">
        <v>455000</v>
      </c>
    </row>
    <row r="4" spans="1:3" x14ac:dyDescent="0.3">
      <c r="A4">
        <v>3</v>
      </c>
      <c r="B4">
        <v>315478.67224009661</v>
      </c>
      <c r="C4">
        <v>410000</v>
      </c>
    </row>
    <row r="5" spans="1:3" x14ac:dyDescent="0.3">
      <c r="A5">
        <v>4</v>
      </c>
      <c r="B5">
        <v>250593.61681363612</v>
      </c>
      <c r="C5">
        <v>365000</v>
      </c>
    </row>
    <row r="6" spans="1:3" x14ac:dyDescent="0.3">
      <c r="A6">
        <v>5</v>
      </c>
      <c r="B6">
        <v>199053.58527674861</v>
      </c>
      <c r="C6">
        <v>320000</v>
      </c>
    </row>
    <row r="7" spans="1:3" x14ac:dyDescent="0.3">
      <c r="A7">
        <v>6</v>
      </c>
      <c r="B7">
        <v>158113.88300841895</v>
      </c>
      <c r="C7">
        <v>275000</v>
      </c>
    </row>
    <row r="8" spans="1:3" x14ac:dyDescent="0.3">
      <c r="A8">
        <v>7</v>
      </c>
      <c r="B8">
        <v>125594.321575479</v>
      </c>
      <c r="C8">
        <v>230000</v>
      </c>
    </row>
    <row r="9" spans="1:3" x14ac:dyDescent="0.3">
      <c r="A9">
        <v>8</v>
      </c>
      <c r="B9">
        <v>99763.115748443975</v>
      </c>
      <c r="C9">
        <v>185000</v>
      </c>
    </row>
    <row r="10" spans="1:3" x14ac:dyDescent="0.3">
      <c r="A10">
        <v>9</v>
      </c>
      <c r="B10">
        <v>79244.659623055661</v>
      </c>
      <c r="C10">
        <v>140000</v>
      </c>
    </row>
    <row r="11" spans="1:3" x14ac:dyDescent="0.3">
      <c r="A11">
        <v>10</v>
      </c>
      <c r="B11">
        <v>62946.270589708351</v>
      </c>
      <c r="C11">
        <v>95000</v>
      </c>
    </row>
    <row r="12" spans="1:3" x14ac:dyDescent="0.3">
      <c r="A12">
        <v>11</v>
      </c>
      <c r="B12">
        <v>49999.999999999993</v>
      </c>
      <c r="C12">
        <v>50000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2630-FBA7-4931-8B2C-99A48459257E}">
  <dimension ref="A1:C11"/>
  <sheetViews>
    <sheetView topLeftCell="A12" workbookViewId="0">
      <selection activeCell="G34" sqref="G34"/>
    </sheetView>
  </sheetViews>
  <sheetFormatPr defaultRowHeight="14.4" x14ac:dyDescent="0.3"/>
  <cols>
    <col min="1" max="1" width="6.88671875" bestFit="1" customWidth="1"/>
    <col min="2" max="2" width="32.6640625" bestFit="1" customWidth="1"/>
    <col min="3" max="3" width="51.33203125" bestFit="1" customWidth="1"/>
  </cols>
  <sheetData>
    <row r="1" spans="1:3" x14ac:dyDescent="0.3">
      <c r="A1" t="s">
        <v>7</v>
      </c>
      <c r="B1" t="s">
        <v>18</v>
      </c>
      <c r="C1" t="s">
        <v>25</v>
      </c>
    </row>
    <row r="2" spans="1:3" x14ac:dyDescent="0.3">
      <c r="A2">
        <v>1</v>
      </c>
      <c r="B2">
        <v>102835.88263785925</v>
      </c>
      <c r="C2">
        <v>45000</v>
      </c>
    </row>
    <row r="3" spans="1:3" x14ac:dyDescent="0.3">
      <c r="A3">
        <v>2</v>
      </c>
      <c r="B3">
        <v>81685.445122044126</v>
      </c>
      <c r="C3">
        <v>45000</v>
      </c>
    </row>
    <row r="4" spans="1:3" x14ac:dyDescent="0.3">
      <c r="A4">
        <v>3</v>
      </c>
      <c r="B4">
        <v>64885.05542646048</v>
      </c>
      <c r="C4">
        <v>45000</v>
      </c>
    </row>
    <row r="5" spans="1:3" x14ac:dyDescent="0.3">
      <c r="A5">
        <v>4</v>
      </c>
      <c r="B5">
        <v>51540.031536887516</v>
      </c>
      <c r="C5">
        <v>45000</v>
      </c>
    </row>
    <row r="6" spans="1:3" x14ac:dyDescent="0.3">
      <c r="A6">
        <v>5</v>
      </c>
      <c r="B6">
        <v>40939.70226832966</v>
      </c>
      <c r="C6">
        <v>45000</v>
      </c>
    </row>
    <row r="7" spans="1:3" x14ac:dyDescent="0.3">
      <c r="A7">
        <v>6</v>
      </c>
      <c r="B7">
        <v>32519.561432939961</v>
      </c>
      <c r="C7">
        <v>45000</v>
      </c>
    </row>
    <row r="8" spans="1:3" x14ac:dyDescent="0.3">
      <c r="A8">
        <v>7</v>
      </c>
      <c r="B8">
        <v>25831.205827035024</v>
      </c>
      <c r="C8">
        <v>45000</v>
      </c>
    </row>
    <row r="9" spans="1:3" x14ac:dyDescent="0.3">
      <c r="A9">
        <v>8</v>
      </c>
      <c r="B9">
        <v>20518.456125388308</v>
      </c>
      <c r="C9">
        <v>45000</v>
      </c>
    </row>
    <row r="10" spans="1:3" x14ac:dyDescent="0.3">
      <c r="A10">
        <v>9</v>
      </c>
      <c r="B10">
        <v>16298.389033347312</v>
      </c>
      <c r="C10">
        <v>45000</v>
      </c>
    </row>
    <row r="11" spans="1:3" x14ac:dyDescent="0.3">
      <c r="A11">
        <v>10</v>
      </c>
      <c r="B11">
        <v>12946.27058970836</v>
      </c>
      <c r="C11">
        <v>45000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h 4 p W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I e K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i l Z Y i P h d q J M B A A C 3 B g A A E w A c A E Z v c m 1 1 b G F z L 1 N l Y 3 R p b 2 4 x L m 0 g o h g A K K A U A A A A A A A A A A A A A A A A A A A A A A A A A A A A 1 Z R N b 4 J A E I b v J P y H D b 1 A Q k i 0 j R f j o a U e 2 q p N q m l j j I c V R t k I u 2 Z Z G h v j f + / C K o L Q x I / 2 U C 5 L Z n a + n n k h B k 8 Q R t F Q n Y 2 2 r u l a H G A O P h r h W Q g t 1 E E h C F 1 D 8 h m y h H s g L d 2 1 B 6 H j J p w D F R + M L 2 e M L U 1 r M x n g C D q G i j S m 2 4 n L q J B X p r Z K c G O 4 A a a L N P n X C g y Z K b v q j D i m 8 Z z x y G V h E t H U G Z u q m r 3 Z G G P A H B k 2 e q K i d e e k 3 q 2 N p J m N 0 S O s O H g E Z 1 P c R y y h A p l D w T F Z B A L 1 C A X U B x E w 3 6 r G P 8 i m 0 T s O E y j 7 t p a u E V r b c Y V P 8 2 I + z d / l U 4 M n p S a p Z G c N J x k h 5 F 1 E k 2 g G v E q k 6 D w R S R / 4 A h q 1 S N Q g A 4 g F + M + M U F N B 2 D d q y P p K N n n r q W k v J R u l M S + E + k 4 P 5 u I 1 E c C t H F p 3 v c L U z y V 7 4 K Y c 2 b s i t 4 d W S H y B j o q c M m 4 q m X N + o l 1 g M V + J 9 P F k F d j 1 + v t L 2 G 8 Q s U 9 Z X g G N D 7 C V Y 2 f O 1 V l i d d H K q i W v W t 8 V C z t z N 7 f / 7 U P 4 Q d b 1 G z x R B 9 W m 7 B N + T W X S x 6 X a 3 1 B L A Q I t A B Q A A g A I A I e K V l g K F y / Z p Q A A A P Y A A A A S A A A A A A A A A A A A A A A A A A A A A A B D b 2 5 m a W c v U G F j a 2 F n Z S 5 4 b W x Q S w E C L Q A U A A I A C A C H i l Z Y D 8 r p q 6 Q A A A D p A A A A E w A A A A A A A A A A A A A A A A D x A A A A W 0 N v b n R l b n R f V H l w Z X N d L n h t b F B L A Q I t A B Q A A g A I A I e K V l i I + F 2 o k w E A A L c G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k A A A A A A A A r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z O T A z Y j J i L T d k Y T M t N D U w M y 0 4 Z G I z L T I 5 O D V k Z j I 5 Z j g w Y y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y V D E x O j M 0 O j I y L j c z N D M 4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j l h M m Y 4 M S 0 4 M j A y L T Q 0 M T U t Y W M w M C 1 i N T A 5 Y z Y y M j F i Z D c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y M l Q x M T o z N D o 1 M i 4 4 N T Y 4 O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Y y O G I 1 Y 2 Y t Z D d k N S 0 0 O T h m L W I 3 M D Q t Y j F k N T V l M D k 4 N j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M T o z N T o 0 N y 4 2 M j U z N T k 1 W i I g L z 4 8 R W 5 0 c n k g V H l w Z T 0 i R m l s b E N v b H V t b l R 5 c G V z I i B W Y W x 1 Z T 0 i c 0 F 3 V U Z B d 0 0 9 I i A v P j x F b n R y e S B U e X B l P S J G a W x s Q 2 9 s d W 1 u T m F t Z X M i I F Z h b H V l P S J z W y Z x d W 9 0 O 1 l l Y X I m c X V v d D s s J n F 1 b 3 Q 7 W W V h c i B v b i B Z Z W F y I E R l c H J l Y 2 l h d G l v b i B B b W 9 1 b n Q m c X V v d D s s J n F 1 b 3 Q 7 Q m 9 v a y B W Y W x 1 Z S Z x d W 9 0 O y w m c X V v d D t U Y W J s Z T Y u W W 9 Z I E R l c H J l Y 2 l h d G l v b i B B b W 9 1 b n Q g K F N 0 c m F p Z 2 h 0 I E x p b m U g T W V 0 a G 9 k K S Z x d W 9 0 O y w m c X V v d D t U Y W J s Z T Y u Q m 9 v a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1 l l Y X I s M H 0 m c X V v d D s s J n F 1 b 3 Q 7 U 2 V j d G l v b j E v V G F i b G U y L 0 N o Y W 5 n Z W Q g V H l w Z S 5 7 W W V h c i B v b i B Z Z W F y I E R l c H J l Y 2 l h d G l v b i B B b W 9 1 b n Q s M X 0 m c X V v d D s s J n F 1 b 3 Q 7 U 2 V j d G l v b j E v V G F i b G U y L 0 N o Y W 5 n Z W Q g V H l w Z S 5 7 Q m 9 v a y B W Y W x 1 Z S w y f S Z x d W 9 0 O y w m c X V v d D t T Z W N 0 a W 9 u M S 9 U Y W J s Z T Y v Q 2 h h b m d l Z C B U e X B l L n t Z b 1 k g R G V w c m V j a W F 0 a W 9 u I E F t b 3 V u d C A o U 3 R y Y W l n a H Q g T G l u Z S B N Z X R o b 2 Q p L D F 9 J n F 1 b 3 Q 7 L C Z x d W 9 0 O 1 N l Y 3 R p b 2 4 x L 1 R h Y m x l N i 9 D a G F u Z 2 V k I F R 5 c G U u e 0 J v b 2 s g V m F s d W U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L 0 N o Y W 5 n Z W Q g V H l w Z S 5 7 W W V h c i w w f S Z x d W 9 0 O y w m c X V v d D t T Z W N 0 a W 9 u M S 9 U Y W J s Z T I v Q 2 h h b m d l Z C B U e X B l L n t Z Z W F y I G 9 u I F l l Y X I g R G V w c m V j a W F 0 a W 9 u I E F t b 3 V u d C w x f S Z x d W 9 0 O y w m c X V v d D t T Z W N 0 a W 9 u M S 9 U Y W J s Z T I v Q 2 h h b m d l Z C B U e X B l L n t C b 2 9 r I F Z h b H V l L D J 9 J n F 1 b 3 Q 7 L C Z x d W 9 0 O 1 N l Y 3 R p b 2 4 x L 1 R h Y m x l N i 9 D a G F u Z 2 V k I F R 5 c G U u e 1 l v W S B E Z X B y Z W N p Y X R p b 2 4 g Q W 1 v d W 5 0 I C h T d H J h a W d o d C B M a W 5 l I E 1 l d G h v Z C k s M X 0 m c X V v d D s s J n F 1 b 3 Q 7 U 2 V j d G l v b j E v V G F i b G U 2 L 0 N o Y W 5 n Z W Q g V H l w Z S 5 7 Q m 9 v a y B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h Z m R i Y T Y 2 L W U 5 Y T g t N G E 4 N S 1 i N D c y L W U z N j N h Y z g 4 Z D h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J U M T E 6 N D I 6 M D g u N j E y N D A 4 M V o i I C 8 + P E V u d H J 5 I F R 5 c G U 9 I k Z p b G x D b 2 x 1 b W 5 U e X B l c y I g V m F s d W U 9 I n N B d 1 V E I i A v P j x F b n R y e S B U e X B l P S J G a W x s Q 2 9 s d W 1 u T m F t Z X M i I F Z h b H V l P S J z W y Z x d W 9 0 O 1 l l Y X I m c X V v d D s s J n F 1 b 3 Q 7 W W V h c i B v b i B Z Z W F y I E R l c H J l Y 2 l h d G l v b i B B b W 9 1 b n Q m c X V v d D s s J n F 1 b 3 Q 7 V G F i b G U 2 L l l v W S B E Z X B y Z W N p Y X R p b 2 4 g Q W 1 v d W 5 0 I C h T d H J h a W d o d C B M a W 5 l I E 1 l d G h v Z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Z Z W F y L D B 9 J n F 1 b 3 Q 7 L C Z x d W 9 0 O 1 N l Y 3 R p b 2 4 x L 1 R h Y m x l M i 9 D a G F u Z 2 V k I F R 5 c G U u e 1 l l Y X I g b 2 4 g W W V h c i B E Z X B y Z W N p Y X R p b 2 4 g Q W 1 v d W 5 0 L D F 9 J n F 1 b 3 Q 7 L C Z x d W 9 0 O 1 N l Y 3 R p b 2 4 x L 1 R h Y m x l N i 9 D a G F u Z 2 V k I F R 5 c G U u e 1 l v W S B E Z X B y Z W N p Y X R p b 2 4 g Q W 1 v d W 5 0 I C h T d H J h a W d o d C B M a W 5 l I E 1 l d G h v Z C k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N o Y W 5 n Z W Q g V H l w Z S 5 7 W W V h c i w w f S Z x d W 9 0 O y w m c X V v d D t T Z W N 0 a W 9 u M S 9 U Y W J s Z T I v Q 2 h h b m d l Z C B U e X B l L n t Z Z W F y I G 9 u I F l l Y X I g R G V w c m V j a W F 0 a W 9 u I E F t b 3 V u d C w x f S Z x d W 9 0 O y w m c X V v d D t T Z W N 0 a W 9 u M S 9 U Y W J s Z T Y v Q 2 h h b m d l Z C B U e X B l L n t Z b 1 k g R G V w c m V j a W F 0 a W 9 u I E F t b 3 V u d C A o U 3 R y Y W l n a H Q g T G l u Z S B N Z X R o b 2 Q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F i N j g 3 Z T A t Z D Q 2 Z i 0 0 M j M 1 L T k z N j Y t Y m V j N D R m M W E 1 Y m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J U M T E 6 N T A 6 M T U u N T Q x M T U 2 N V o i I C 8 + P E V u d H J 5 I F R 5 c G U 9 I k Z p b G x D b 2 x 1 b W 5 U e X B l c y I g V m F s d W U 9 I n N B d 1 V E I i A v P j x F b n R y e S B U e X B l P S J G a W x s Q 2 9 s d W 1 u T m F t Z X M i I F Z h b H V l P S J z W y Z x d W 9 0 O 1 l l Y X I m c X V v d D s s J n F 1 b 3 Q 7 Q m 9 v a y B W Y W x 1 Z S Z x d W 9 0 O y w m c X V v d D t U Y W J s Z T Y u Q m 9 v a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1 l l Y X I s M H 0 m c X V v d D s s J n F 1 b 3 Q 7 U 2 V j d G l v b j E v V G F i b G U y L 0 N o Y W 5 n Z W Q g V H l w Z S 5 7 Q m 9 v a y B W Y W x 1 Z S w y f S Z x d W 9 0 O y w m c X V v d D t T Z W N 0 a W 9 u M S 9 U Y W J s Z T Y v Q 2 h h b m d l Z C B U e X B l L n t C b 2 9 r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D a G F u Z 2 V k I F R 5 c G U u e 1 l l Y X I s M H 0 m c X V v d D s s J n F 1 b 3 Q 7 U 2 V j d G l v b j E v V G F i b G U y L 0 N o Y W 5 n Z W Q g V H l w Z S 5 7 Q m 9 v a y B W Y W x 1 Z S w y f S Z x d W 9 0 O y w m c X V v d D t T Z W N 0 a W 9 u M S 9 U Y W J s Z T Y v Q 2 h h b m d l Z C B U e X B l L n t C b 2 9 r I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0 V 4 c G F u Z G V k J T I w V G F i b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n 8 x 0 P W P 5 C n 4 j 6 D M O f m + Q A A A A A A g A A A A A A E G Y A A A A B A A A g A A A A h V n T j k Q m k o R 3 d l X B R c g i i q b t w C k B 6 3 C f I 5 4 I x q C V 5 h Q A A A A A D o A A A A A C A A A g A A A A r m T S o u s A R M q 2 g p 3 + P 0 8 A 2 1 E r B t U O n O S o h / 5 z w f S l f 0 t Q A A A A h J Q V R R k p o R E / e S 1 V O p u t N y P T Y K e z 1 p t Q P B M I E a p F N C 1 v P 0 k F H C W C h v G x 7 A X U 5 V 0 l E E X h q I 5 R 1 T M E h g K M D E v + 1 x F C D f x Z h g D t h f z n I 7 3 V e x x A A A A A i 5 X r h l S C m 4 r Z V L p X Z U T P T m O + U J z b 1 S x a s b Z J + d u C W g D f N i i e H B F Y s A 7 a q P 0 R O R 3 k w 2 W T r j W A 0 Y w B v i P m M 1 D a d g = = < / D a t a M a s h u p > 
</file>

<file path=customXml/itemProps1.xml><?xml version="1.0" encoding="utf-8"?>
<ds:datastoreItem xmlns:ds="http://schemas.openxmlformats.org/officeDocument/2006/customXml" ds:itemID="{8157D796-0D87-49C3-B314-62F2DAFC11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Depreciation Calculator</vt:lpstr>
      <vt:lpstr>Merge3</vt:lpstr>
      <vt:lpstr>Merge2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Nebil Divay</cp:lastModifiedBy>
  <cp:lastPrinted>2019-12-30T11:34:18Z</cp:lastPrinted>
  <dcterms:created xsi:type="dcterms:W3CDTF">2019-12-30T10:28:43Z</dcterms:created>
  <dcterms:modified xsi:type="dcterms:W3CDTF">2024-03-04T16:39:22Z</dcterms:modified>
</cp:coreProperties>
</file>