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<sst xmlns="http://schemas.openxmlformats.org/spreadsheetml/2006/main" count="25" uniqueCount="25">
  <si>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</si>
  <si>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</si>
  <si>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</si>
  <si>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</si>
  <si>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</si>
  <si>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</si>
  <si>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</si>
  <si>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</si>
  <si>
    <t xml:space="preserve">liest</t>
  </si>
  <si>
    <t xml:space="preserve">zakres amperomierz [mA]</t>
  </si>
  <si>
    <t xml:space="preserve">prąd żarzenia </t>
  </si>
  <si>
    <t xml:space="preserve">najmn. Podziałka [mA]</t>
  </si>
  <si>
    <t xml:space="preserve">zakres</t>
  </si>
  <si>
    <t xml:space="preserve">Delta U</t>
  </si>
  <si>
    <t xml:space="preserve">a</t>
  </si>
  <si>
    <t xml:space="preserve">k</t>
  </si>
  <si>
    <t xml:space="preserve">e</t>
  </si>
  <si>
    <t xml:space="preserve">T</t>
  </si>
  <si>
    <t xml:space="preserve">blad T</t>
  </si>
  <si>
    <t xml:space="preserve">Lp</t>
  </si>
  <si>
    <t xml:space="preserve">Ua</t>
  </si>
  <si>
    <t xml:space="preserve">zakres Ua</t>
  </si>
  <si>
    <t xml:space="preserve">Ia</t>
  </si>
  <si>
    <t xml:space="preserve">zakres Ia [µA]</t>
  </si>
  <si>
    <t xml:space="preserve">(13,5/15,0) * 0,15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</si>
</sst>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00"/>
    <numFmt numFmtId="166" formatCode="0.0000"/>
    <numFmt numFmtId="167" formatCode="0.00E+00"/>
    <numFmt numFmtId="168" formatCode="0.000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Arkusz1!$B$2:$B$28</c:f>
              <c:numCache>
                <c:formatCode>General</c:formatCode>
                <c:ptCount val="27"/>
                <c:pt idx="0">
                  <c:v>0.135</c:v>
                </c:pt>
                <c:pt idx="1">
                  <c:v>0.11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0.07</c:v>
                </c:pt>
                <c:pt idx="7">
                  <c:v>0.065</c:v>
                </c:pt>
                <c:pt idx="8">
                  <c:v>0.055</c:v>
                </c:pt>
                <c:pt idx="9">
                  <c:v>0.05</c:v>
                </c:pt>
                <c:pt idx="10">
                  <c:v>0.04</c:v>
                </c:pt>
                <c:pt idx="11">
                  <c:v>0.035</c:v>
                </c:pt>
                <c:pt idx="12">
                  <c:v>0.03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</c:numCache>
            </c:numRef>
          </c:yVal>
          <c:smooth val="0"/>
        </c:ser>
        <c:axId val="71173421"/>
        <c:axId val="46965186"/>
      </c:scatterChart>
      <c:valAx>
        <c:axId val="711734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Ua [V]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965186"/>
        <c:crosses val="autoZero"/>
        <c:crossBetween val="midCat"/>
        <c:dispUnits>
          <c:builtInUnit val="thousands"/>
          <c:dispUnitsLbl/>
        </c:dispUnits>
      </c:valAx>
      <c:valAx>
        <c:axId val="469651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Ia [mA]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17342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0.0176331566136861</c:v>
                  </c:pt>
                  <c:pt idx="1">
                    <c:v>0.0197388927170629</c:v>
                  </c:pt>
                  <c:pt idx="2">
                    <c:v>0.0203090076479504</c:v>
                  </c:pt>
                  <c:pt idx="3">
                    <c:v>0.0209474924373951</c:v>
                  </c:pt>
                  <c:pt idx="4">
                    <c:v>0.0224779524148558</c:v>
                  </c:pt>
                  <c:pt idx="5">
                    <c:v>0.0244575640531662</c:v>
                  </c:pt>
                  <c:pt idx="6">
                    <c:v>0.0270868122635056</c:v>
                  </c:pt>
                  <c:pt idx="7">
                    <c:v>0.0287415299857819</c:v>
                  </c:pt>
                  <c:pt idx="8">
                    <c:v>0.0330469851051302</c:v>
                  </c:pt>
                  <c:pt idx="9">
                    <c:v>0.0358998250610602</c:v>
                  </c:pt>
                  <c:pt idx="10">
                    <c:v>0.0438896051407931</c:v>
                  </c:pt>
                  <c:pt idx="11">
                    <c:v>0.0496828871559356</c:v>
                  </c:pt>
                  <c:pt idx="12">
                    <c:v>0.0574770585036287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0.0176331566136861</c:v>
                  </c:pt>
                  <c:pt idx="1">
                    <c:v>0.0197388927170629</c:v>
                  </c:pt>
                  <c:pt idx="2">
                    <c:v>0.0203090076479504</c:v>
                  </c:pt>
                  <c:pt idx="3">
                    <c:v>0.0209474924373951</c:v>
                  </c:pt>
                  <c:pt idx="4">
                    <c:v>0.0224779524148558</c:v>
                  </c:pt>
                  <c:pt idx="5">
                    <c:v>0.0244575640531662</c:v>
                  </c:pt>
                  <c:pt idx="6">
                    <c:v>0.0270868122635056</c:v>
                  </c:pt>
                  <c:pt idx="7">
                    <c:v>0.0287415299857819</c:v>
                  </c:pt>
                  <c:pt idx="8">
                    <c:v>0.0330469851051302</c:v>
                  </c:pt>
                  <c:pt idx="9">
                    <c:v>0.0358998250610602</c:v>
                  </c:pt>
                  <c:pt idx="10">
                    <c:v>0.0438896051407931</c:v>
                  </c:pt>
                  <c:pt idx="11">
                    <c:v>0.0496828871559356</c:v>
                  </c:pt>
                  <c:pt idx="12">
                    <c:v>0.0574770585036287</c:v>
                  </c:pt>
                </c:numCache>
              </c:numRef>
            </c:minus>
          </c:errBars>
          <c:x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-0.204794412646013</c:v>
                </c:pt>
                <c:pt idx="2">
                  <c:v>-0.251314428280906</c:v>
                </c:pt>
                <c:pt idx="3">
                  <c:v>-0.300104592450338</c:v>
                </c:pt>
                <c:pt idx="4">
                  <c:v>-0.405465108108164</c:v>
                </c:pt>
                <c:pt idx="5">
                  <c:v>-0.523248143764548</c:v>
                </c:pt>
                <c:pt idx="6">
                  <c:v>-0.65677953638907</c:v>
                </c:pt>
                <c:pt idx="7">
                  <c:v>-0.730887508542792</c:v>
                </c:pt>
                <c:pt idx="8">
                  <c:v>-0.897941593205958</c:v>
                </c:pt>
                <c:pt idx="9">
                  <c:v>-0.993251773010283</c:v>
                </c:pt>
                <c:pt idx="10">
                  <c:v>-1.21639532432449</c:v>
                </c:pt>
                <c:pt idx="11">
                  <c:v>-1.34992671694902</c:v>
                </c:pt>
                <c:pt idx="12">
                  <c:v>-1.50407739677627</c:v>
                </c:pt>
              </c:numCache>
            </c:numRef>
          </c:xVal>
          <c:y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</c:numCache>
            </c:numRef>
          </c:yVal>
          <c:smooth val="0"/>
        </c:ser>
        <c:axId val="27191368"/>
        <c:axId val="39720053"/>
      </c:scatterChart>
      <c:valAx>
        <c:axId val="2719136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X axis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720053"/>
        <c:crossesAt val="0"/>
        <c:crossBetween val="midCat"/>
      </c:valAx>
      <c:valAx>
        <c:axId val="397200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1913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1665360</xdr:colOff>
      <xdr:row>67</xdr:row>
      <xdr:rowOff>147600</xdr:rowOff>
    </xdr:from>
    <xdr:to>
      <xdr:col>18</xdr:col>
      <xdr:colOff>479880</xdr:colOff>
      <xdr:row>91</xdr:row>
      <xdr:rowOff>173520</xdr:rowOff>
    </xdr:to>
    <xdr:graphicFrame>
      <xdr:nvGraphicFramePr>
        <xdr:cNvPr id="0" name="Chart 8"/>
        <xdr:cNvGraphicFramePr/>
      </xdr:nvGraphicFramePr>
      <xdr:xfrm>
        <a:off x="14289120" y="12453840"/>
        <a:ext cx="6854760" cy="433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36360</xdr:colOff>
      <xdr:row>30</xdr:row>
      <xdr:rowOff>36000</xdr:rowOff>
    </xdr:from>
    <xdr:to>
      <xdr:col>6</xdr:col>
      <xdr:colOff>399240</xdr:colOff>
      <xdr:row>47</xdr:row>
      <xdr:rowOff>52560</xdr:rowOff>
    </xdr:to>
    <xdr:graphicFrame>
      <xdr:nvGraphicFramePr>
        <xdr:cNvPr id="1" name=""/>
        <xdr:cNvGraphicFramePr/>
      </xdr:nvGraphicFramePr>
      <xdr:xfrm>
        <a:off x="798120" y="5308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O1" colorId="64" zoomScale="85" zoomScaleNormal="85" zoomScalePageLayoutView="100" workbookViewId="0">
      <selection pane="topLeft" activeCell="U1" activeCellId="0" sqref="U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0" t="s">
        <v>8</v>
      </c>
      <c r="P1" s="0" t="s">
        <v>9</v>
      </c>
      <c r="Q1" s="0" t="n">
        <v>0.15</v>
      </c>
      <c r="T1" s="0" t="s">
        <v>10</v>
      </c>
      <c r="U1" s="0" t="n">
        <v>0.582</v>
      </c>
    </row>
    <row r="2" customFormat="false" ht="13.8" hidden="false" customHeight="false" outlineLevel="0" collapsed="false">
      <c r="A2" s="0" t="n">
        <v>1</v>
      </c>
      <c r="B2" s="2" t="n">
        <v>0.135</v>
      </c>
      <c r="C2" s="0" t="n">
        <f aca="false">SQRT((($Q$3)^2 + ($Q$2/2)^2)/3)</f>
        <v>0.00168325082306035</v>
      </c>
      <c r="D2" s="0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0.0176331566136861</v>
      </c>
      <c r="I2" s="0" t="n">
        <f aca="false">SQRT(ABS(D2))</f>
        <v>0</v>
      </c>
      <c r="K2" s="0" t="n">
        <f aca="false">D2*$Q$7</f>
        <v>0</v>
      </c>
      <c r="P2" s="0" t="s">
        <v>11</v>
      </c>
      <c r="Q2" s="0" t="n">
        <v>0.005</v>
      </c>
      <c r="T2" s="0" t="s">
        <v>12</v>
      </c>
    </row>
    <row r="3" customFormat="false" ht="13.8" hidden="false" customHeight="false" outlineLevel="0" collapsed="false">
      <c r="A3" s="0" t="n">
        <v>2</v>
      </c>
      <c r="B3" s="2" t="n">
        <v>0.11</v>
      </c>
      <c r="C3" s="0" t="n">
        <f aca="false">SQRT((($Q$3)^2 + ($Q$2/2)^2)/3)</f>
        <v>0.00168325082306035</v>
      </c>
      <c r="D3" s="0" t="n">
        <v>-0.012</v>
      </c>
      <c r="E3" s="1" t="n">
        <f aca="false">(0.003*ABS(D3)+0.001)/SQRT(3)</f>
        <v>0.000598134878880452</v>
      </c>
      <c r="F3" s="1" t="n">
        <f aca="false">LN(B3/$B$2)</f>
        <v>-0.204794412646013</v>
      </c>
      <c r="G3" s="1" t="n">
        <f aca="false">SQRT((C3/B3)^2+(-$C$2/$B$2)^2)</f>
        <v>0.0197388927170629</v>
      </c>
      <c r="I3" s="0" t="n">
        <f aca="false">SQRT(ABS(D3))</f>
        <v>0.109544511501033</v>
      </c>
      <c r="K3" s="0" t="n">
        <f aca="false">D3*$Q$7</f>
        <v>-0.165707774818225</v>
      </c>
      <c r="P3" s="0" t="s">
        <v>13</v>
      </c>
      <c r="Q3" s="0" t="n">
        <f aca="false">Q1*0.01</f>
        <v>0.0015</v>
      </c>
    </row>
    <row r="4" customFormat="false" ht="13.8" hidden="false" customHeight="false" outlineLevel="0" collapsed="false">
      <c r="A4" s="0" t="n">
        <v>3</v>
      </c>
      <c r="B4" s="2" t="n">
        <v>0.105</v>
      </c>
      <c r="C4" s="0" t="n">
        <f aca="false">SQRT((($Q$3)^2 + ($Q$2/2)^2)/3)</f>
        <v>0.00168325082306035</v>
      </c>
      <c r="D4" s="0" t="n">
        <v>-0.018</v>
      </c>
      <c r="E4" s="1" t="n">
        <f aca="false">(0.003*ABS(D4)+0.001)/SQRT(3)</f>
        <v>0.000608527183725866</v>
      </c>
      <c r="F4" s="1" t="n">
        <f aca="false">LN(B4/$B$2)</f>
        <v>-0.251314428280906</v>
      </c>
      <c r="G4" s="1" t="n">
        <f aca="false">SQRT((C4/B4)^2+(-$C$2/$B$2)^2)</f>
        <v>0.0203090076479504</v>
      </c>
      <c r="I4" s="0" t="n">
        <f aca="false">SQRT(ABS(D4))</f>
        <v>0.134164078649987</v>
      </c>
      <c r="K4" s="0" t="n">
        <f aca="false">D4*$Q$7</f>
        <v>-0.248561662227338</v>
      </c>
    </row>
    <row r="5" customFormat="false" ht="13.8" hidden="false" customHeight="false" outlineLevel="0" collapsed="false">
      <c r="A5" s="0" t="n">
        <v>4</v>
      </c>
      <c r="B5" s="2" t="n">
        <v>0.1</v>
      </c>
      <c r="C5" s="0" t="n">
        <f aca="false">SQRT((($Q$3)^2 + ($Q$2/2)^2)/3)</f>
        <v>0.00168325082306035</v>
      </c>
      <c r="D5" s="0" t="n">
        <v>-0.021</v>
      </c>
      <c r="E5" s="1" t="n">
        <f aca="false">(0.003*ABS(D5)+0.001)/SQRT(3)</f>
        <v>0.000613723336148572</v>
      </c>
      <c r="F5" s="1" t="n">
        <f aca="false">LN(B5/$B$2)</f>
        <v>-0.300104592450338</v>
      </c>
      <c r="G5" s="1" t="n">
        <f aca="false">SQRT((C5/B5)^2+(-$C$2/$B$2)^2)</f>
        <v>0.0209474924373951</v>
      </c>
      <c r="I5" s="0" t="n">
        <f aca="false">SQRT(ABS(D5))</f>
        <v>0.144913767461894</v>
      </c>
      <c r="K5" s="0" t="n">
        <f aca="false">D5*$Q$7</f>
        <v>-0.289988605931894</v>
      </c>
    </row>
    <row r="6" customFormat="false" ht="13.8" hidden="false" customHeight="false" outlineLevel="0" collapsed="false">
      <c r="A6" s="0" t="n">
        <v>5</v>
      </c>
      <c r="B6" s="2" t="n">
        <v>0.09</v>
      </c>
      <c r="C6" s="0" t="n">
        <f aca="false">SQRT((($Q$3)^2 + ($Q$2/2)^2)/3)</f>
        <v>0.00168325082306035</v>
      </c>
      <c r="D6" s="0" t="n">
        <v>-0.03</v>
      </c>
      <c r="E6" s="1" t="n">
        <f aca="false">(0.003*ABS(D6)+0.001)/SQRT(3)</f>
        <v>0.000629311793416692</v>
      </c>
      <c r="F6" s="1" t="n">
        <f aca="false">LN(B6/$B$2)</f>
        <v>-0.405465108108164</v>
      </c>
      <c r="G6" s="1" t="n">
        <f aca="false">SQRT((C6/B6)^2+(-$C$2/$B$2)^2)</f>
        <v>0.0224779524148558</v>
      </c>
      <c r="I6" s="0" t="n">
        <f aca="false">SQRT(ABS(D6))</f>
        <v>0.173205080756888</v>
      </c>
      <c r="K6" s="0" t="n">
        <f aca="false">D6*$Q$7</f>
        <v>-0.414269437045564</v>
      </c>
      <c r="M6" s="0" t="s">
        <v>14</v>
      </c>
      <c r="N6" s="0" t="n">
        <f aca="false">Q7</f>
        <v>13.8089812348521</v>
      </c>
    </row>
    <row r="7" customFormat="false" ht="13.8" hidden="false" customHeight="false" outlineLevel="0" collapsed="false">
      <c r="A7" s="0" t="n">
        <v>6</v>
      </c>
      <c r="B7" s="2" t="n">
        <v>0.08</v>
      </c>
      <c r="C7" s="0" t="n">
        <f aca="false">SQRT((($Q$3)^2 + ($Q$2/2)^2)/3)</f>
        <v>0.00168325082306035</v>
      </c>
      <c r="D7" s="0" t="n">
        <v>-0.038</v>
      </c>
      <c r="E7" s="1" t="n">
        <f aca="false">(0.003*ABS(D7)+0.001)/SQRT(3)</f>
        <v>0.000643168199877243</v>
      </c>
      <c r="F7" s="1" t="n">
        <f aca="false">LN(B7/$B$2)</f>
        <v>-0.523248143764548</v>
      </c>
      <c r="G7" s="1" t="n">
        <f aca="false">SQRT((C7/B7)^2+(-$C$2/$B$2)^2)</f>
        <v>0.0244575640531662</v>
      </c>
      <c r="I7" s="0" t="n">
        <f aca="false">SQRT(ABS(D7))</f>
        <v>0.194935886896179</v>
      </c>
      <c r="K7" s="0" t="n">
        <f aca="false">D7*$Q$7</f>
        <v>-0.52474128692438</v>
      </c>
      <c r="M7" s="0" t="s">
        <v>15</v>
      </c>
      <c r="N7" s="3" t="n">
        <v>1.3806489E-023</v>
      </c>
      <c r="Q7" s="0" t="n">
        <f aca="false" t="array" ref="Q7:T14">LINEST(F2:F14,D2:D14,0,1)</f>
        <v>13.8089812348521</v>
      </c>
      <c r="R7" s="0" t="n">
        <v>0</v>
      </c>
      <c r="S7" s="0" t="e">
        <v>#N/A</v>
      </c>
      <c r="T7" s="0" t="e">
        <v>#N/A</v>
      </c>
    </row>
    <row r="8" customFormat="false" ht="13.8" hidden="false" customHeight="false" outlineLevel="0" collapsed="false">
      <c r="A8" s="0" t="n">
        <v>7</v>
      </c>
      <c r="B8" s="2" t="n">
        <v>0.07</v>
      </c>
      <c r="C8" s="0" t="n">
        <f aca="false">SQRT((($Q$3)^2 + ($Q$2/2)^2)/3)</f>
        <v>0.00168325082306035</v>
      </c>
      <c r="D8" s="0" t="n">
        <v>-0.045</v>
      </c>
      <c r="E8" s="1" t="n">
        <f aca="false">(0.003*ABS(D8)+0.001)/SQRT(3)</f>
        <v>0.000655292555530225</v>
      </c>
      <c r="F8" s="1" t="n">
        <f aca="false">LN(B8/$B$2)</f>
        <v>-0.65677953638907</v>
      </c>
      <c r="G8" s="1" t="n">
        <f aca="false">SQRT((C8/B8)^2+(-$C$2/$B$2)^2)</f>
        <v>0.0270868122635056</v>
      </c>
      <c r="I8" s="0" t="n">
        <f aca="false">SQRT(ABS(D8))</f>
        <v>0.212132034355964</v>
      </c>
      <c r="K8" s="0" t="n">
        <f aca="false">D8*$Q$7</f>
        <v>-0.621404155568345</v>
      </c>
      <c r="M8" s="4" t="s">
        <v>16</v>
      </c>
      <c r="N8" s="3" t="n">
        <v>1.60217657E-019</v>
      </c>
      <c r="Q8" s="0" t="n">
        <v>0.107911416970619</v>
      </c>
      <c r="R8" s="0" t="e">
        <v>#N/A</v>
      </c>
      <c r="S8" s="0" t="e">
        <v>#N/A</v>
      </c>
      <c r="T8" s="0" t="e">
        <v>#N/A</v>
      </c>
    </row>
    <row r="9" customFormat="false" ht="13.8" hidden="false" customHeight="false" outlineLevel="0" collapsed="false">
      <c r="A9" s="0" t="n">
        <v>8</v>
      </c>
      <c r="B9" s="2" t="n">
        <v>0.065</v>
      </c>
      <c r="C9" s="0" t="n">
        <f aca="false">SQRT((($Q$3)^2 + ($Q$2/2)^2)/3)</f>
        <v>0.00168325082306035</v>
      </c>
      <c r="D9" s="0" t="n">
        <v>-0.055</v>
      </c>
      <c r="E9" s="1" t="n">
        <f aca="false">(0.003*ABS(D9)+0.001)/SQRT(3)</f>
        <v>0.000672613063605914</v>
      </c>
      <c r="F9" s="1" t="n">
        <f aca="false">LN(B9/$B$2)</f>
        <v>-0.730887508542792</v>
      </c>
      <c r="G9" s="1" t="n">
        <f aca="false">SQRT((C9/B9)^2+(-$C$2/$B$2)^2)</f>
        <v>0.0287415299857819</v>
      </c>
      <c r="I9" s="0" t="n">
        <f aca="false">SQRT(ABS(D9))</f>
        <v>0.234520787991171</v>
      </c>
      <c r="K9" s="0" t="n">
        <f aca="false">D9*$Q$7</f>
        <v>-0.759493967916866</v>
      </c>
      <c r="M9" s="4" t="s">
        <v>17</v>
      </c>
      <c r="N9" s="0" t="n">
        <f aca="false">N8/(N7*N6)</f>
        <v>840.360219276966</v>
      </c>
      <c r="Q9" s="0" t="n">
        <v>0.999267724308109</v>
      </c>
      <c r="R9" s="0" t="n">
        <v>0.0233777078103578</v>
      </c>
      <c r="S9" s="0" t="e">
        <v>#N/A</v>
      </c>
      <c r="T9" s="0" t="e">
        <v>#N/A</v>
      </c>
    </row>
    <row r="10" customFormat="false" ht="13.8" hidden="false" customHeight="false" outlineLevel="0" collapsed="false">
      <c r="A10" s="0" t="n">
        <v>9</v>
      </c>
      <c r="B10" s="2" t="n">
        <v>0.055</v>
      </c>
      <c r="C10" s="0" t="n">
        <f aca="false">SQRT((($Q$3)^2 + ($Q$2/2)^2)/3)</f>
        <v>0.00168325082306035</v>
      </c>
      <c r="D10" s="0" t="n">
        <v>-0.065</v>
      </c>
      <c r="E10" s="1" t="n">
        <f aca="false">(0.003*ABS(D10)+0.001)/SQRT(3)</f>
        <v>0.000689933571681603</v>
      </c>
      <c r="F10" s="1" t="n">
        <f aca="false">LN(B10/$B$2)</f>
        <v>-0.897941593205958</v>
      </c>
      <c r="G10" s="1" t="n">
        <f aca="false">SQRT((C10/B10)^2+(-$C$2/$B$2)^2)</f>
        <v>0.0330469851051302</v>
      </c>
      <c r="I10" s="0" t="n">
        <f aca="false">SQRT(ABS(D10))</f>
        <v>0.254950975679639</v>
      </c>
      <c r="K10" s="0" t="n">
        <f aca="false">D10*$Q$7</f>
        <v>-0.897583780265387</v>
      </c>
      <c r="M10" s="4" t="s">
        <v>18</v>
      </c>
      <c r="N10" s="5" t="n">
        <f aca="false">SQRT((N8/(N7*N6^2))^2*Q8^2)</f>
        <v>6.56706389020512</v>
      </c>
      <c r="Q10" s="0" t="n">
        <v>16375.2707135848</v>
      </c>
      <c r="R10" s="0" t="n">
        <v>12</v>
      </c>
      <c r="S10" s="0" t="e">
        <v>#N/A</v>
      </c>
      <c r="T10" s="0" t="e">
        <v>#N/A</v>
      </c>
    </row>
    <row r="11" customFormat="false" ht="13.8" hidden="false" customHeight="false" outlineLevel="0" collapsed="false">
      <c r="A11" s="0" t="n">
        <v>10</v>
      </c>
      <c r="B11" s="2" t="n">
        <v>0.05</v>
      </c>
      <c r="C11" s="0" t="n">
        <f aca="false">SQRT((($Q$3)^2 + ($Q$2/2)^2)/3)</f>
        <v>0.00168325082306035</v>
      </c>
      <c r="D11" s="0" t="n">
        <v>-0.075</v>
      </c>
      <c r="E11" s="1" t="n">
        <f aca="false">(0.003*ABS(D11)+0.001)/SQRT(3)</f>
        <v>0.000707254079757292</v>
      </c>
      <c r="F11" s="1" t="n">
        <f aca="false">LN(B11/$B$2)</f>
        <v>-0.993251773010283</v>
      </c>
      <c r="G11" s="1" t="n">
        <f aca="false">SQRT((C11/B11)^2+(-$C$2/$B$2)^2)</f>
        <v>0.0358998250610602</v>
      </c>
      <c r="I11" s="0" t="n">
        <f aca="false">SQRT(ABS(D11))</f>
        <v>0.273861278752583</v>
      </c>
      <c r="K11" s="0" t="n">
        <f aca="false">D11*$Q$7</f>
        <v>-1.03567359261391</v>
      </c>
      <c r="Q11" s="0" t="n">
        <v>8.94936746752478</v>
      </c>
      <c r="R11" s="0" t="n">
        <v>0.00655820666959755</v>
      </c>
      <c r="S11" s="0" t="e">
        <v>#N/A</v>
      </c>
      <c r="T11" s="0" t="e">
        <v>#N/A</v>
      </c>
    </row>
    <row r="12" customFormat="false" ht="13.8" hidden="false" customHeight="false" outlineLevel="0" collapsed="false">
      <c r="A12" s="0" t="n">
        <v>11</v>
      </c>
      <c r="B12" s="2" t="n">
        <v>0.04</v>
      </c>
      <c r="C12" s="0" t="n">
        <f aca="false">SQRT((($Q$3)^2 + ($Q$2/2)^2)/3)</f>
        <v>0.00168325082306035</v>
      </c>
      <c r="D12" s="0" t="n">
        <v>-0.089</v>
      </c>
      <c r="E12" s="1" t="n">
        <f aca="false">(0.003*ABS(D12)+0.001)/SQRT(3)</f>
        <v>0.000731502791063256</v>
      </c>
      <c r="F12" s="1" t="n">
        <f aca="false">LN(B12/$B$2)</f>
        <v>-1.21639532432449</v>
      </c>
      <c r="G12" s="1" t="n">
        <f aca="false">SQRT((C12/B12)^2+(-$C$2/$B$2)^2)</f>
        <v>0.0438896051407931</v>
      </c>
      <c r="I12" s="0" t="n">
        <f aca="false">SQRT(ABS(D12))</f>
        <v>0.298328677803526</v>
      </c>
      <c r="K12" s="0" t="n">
        <f aca="false">D12*$Q$7</f>
        <v>-1.22899932990184</v>
      </c>
      <c r="Q12" s="0" t="e">
        <v>#N/A</v>
      </c>
      <c r="R12" s="0" t="e">
        <v>#N/A</v>
      </c>
      <c r="S12" s="0" t="e">
        <v>#N/A</v>
      </c>
      <c r="T12" s="0" t="e">
        <v>#N/A</v>
      </c>
    </row>
    <row r="13" customFormat="false" ht="13.8" hidden="false" customHeight="false" outlineLevel="0" collapsed="false">
      <c r="A13" s="0" t="n">
        <v>12</v>
      </c>
      <c r="B13" s="2" t="n">
        <v>0.035</v>
      </c>
      <c r="C13" s="0" t="n">
        <f aca="false">SQRT((($Q$3)^2 + ($Q$2/2)^2)/3)</f>
        <v>0.00168325082306035</v>
      </c>
      <c r="D13" s="0" t="n">
        <v>-0.097</v>
      </c>
      <c r="E13" s="1" t="n">
        <f aca="false">(0.003*ABS(D13)+0.001)/SQRT(3)</f>
        <v>0.000745359197523807</v>
      </c>
      <c r="F13" s="1" t="n">
        <f aca="false">LN(B13/$B$2)</f>
        <v>-1.34992671694902</v>
      </c>
      <c r="G13" s="1" t="n">
        <f aca="false">SQRT((C13/B13)^2+(-$C$2/$B$2)^2)</f>
        <v>0.0496828871559356</v>
      </c>
      <c r="I13" s="0" t="n">
        <f aca="false">SQRT(ABS(D13))</f>
        <v>0.311448230047949</v>
      </c>
      <c r="K13" s="0" t="n">
        <f aca="false">D13*$Q$7</f>
        <v>-1.33947117978066</v>
      </c>
      <c r="Q13" s="0" t="e">
        <v>#N/A</v>
      </c>
      <c r="R13" s="0" t="e">
        <v>#N/A</v>
      </c>
      <c r="S13" s="0" t="e">
        <v>#N/A</v>
      </c>
      <c r="T13" s="0" t="e">
        <v>#N/A</v>
      </c>
    </row>
    <row r="14" customFormat="false" ht="13.8" hidden="false" customHeight="false" outlineLevel="0" collapsed="false">
      <c r="A14" s="0" t="n">
        <v>13</v>
      </c>
      <c r="B14" s="2" t="n">
        <v>0.03</v>
      </c>
      <c r="C14" s="0" t="n">
        <f aca="false">SQRT((($Q$3)^2 + ($Q$2/2)^2)/3)</f>
        <v>0.00168325082306035</v>
      </c>
      <c r="D14" s="0" t="n">
        <v>-0.107</v>
      </c>
      <c r="E14" s="1" t="n">
        <f aca="false">(0.003*ABS(D14)+0.001)/SQRT(3)</f>
        <v>0.000762679705599496</v>
      </c>
      <c r="F14" s="1" t="n">
        <f aca="false">LN(B14/$B$2)</f>
        <v>-1.50407739677627</v>
      </c>
      <c r="G14" s="1" t="n">
        <f aca="false">SQRT((C14/B14)^2+(-$C$2/$B$2)^2)</f>
        <v>0.0574770585036287</v>
      </c>
      <c r="I14" s="0" t="n">
        <f aca="false">SQRT(ABS(D14))</f>
        <v>0.327108544675923</v>
      </c>
      <c r="K14" s="0" t="n">
        <f aca="false">D14*$Q$7</f>
        <v>-1.47756099212918</v>
      </c>
      <c r="Q14" s="0" t="e">
        <v>#N/A</v>
      </c>
      <c r="R14" s="0" t="e">
        <v>#N/A</v>
      </c>
      <c r="S14" s="0" t="e">
        <v>#N/A</v>
      </c>
      <c r="T14" s="0" t="e">
        <v>#N/A</v>
      </c>
    </row>
    <row r="15" customFormat="false" ht="13.8" hidden="false" customHeight="false" outlineLevel="0" collapsed="false">
      <c r="B15" s="6"/>
    </row>
    <row r="16" customFormat="false" ht="13.8" hidden="false" customHeight="false" outlineLevel="0" collapsed="false">
      <c r="B16" s="6"/>
    </row>
    <row r="17" customFormat="false" ht="13.8" hidden="false" customHeight="false" outlineLevel="0" collapsed="false">
      <c r="B17" s="6"/>
      <c r="C17" s="0" t="s">
        <v>19</v>
      </c>
      <c r="D17" s="0" t="s">
        <v>20</v>
      </c>
      <c r="E17" s="1" t="s">
        <v>21</v>
      </c>
      <c r="F17" s="1" t="s">
        <v>22</v>
      </c>
      <c r="G17" s="1" t="s">
        <v>23</v>
      </c>
    </row>
    <row r="18" customFormat="false" ht="13.8" hidden="false" customHeight="false" outlineLevel="0" collapsed="false">
      <c r="B18" s="6"/>
      <c r="C18" s="0" t="n">
        <v>1</v>
      </c>
      <c r="D18" s="0" t="n">
        <v>0</v>
      </c>
      <c r="E18" s="1" t="n">
        <v>2</v>
      </c>
      <c r="F18" s="1" t="n">
        <v>13.5</v>
      </c>
      <c r="G18" s="1" t="n">
        <v>0.15</v>
      </c>
      <c r="J18" s="0" t="s">
        <v>24</v>
      </c>
    </row>
    <row r="19" customFormat="false" ht="13.8" hidden="false" customHeight="false" outlineLevel="0" collapsed="false">
      <c r="B19" s="6"/>
      <c r="C19" s="0" t="n">
        <v>2</v>
      </c>
      <c r="D19" s="0" t="n">
        <v>0.012</v>
      </c>
      <c r="E19" s="1" t="n">
        <v>2</v>
      </c>
      <c r="F19" s="1" t="n">
        <v>11</v>
      </c>
      <c r="G19" s="1" t="n">
        <v>0.15</v>
      </c>
    </row>
    <row r="20" customFormat="false" ht="13.8" hidden="false" customHeight="false" outlineLevel="0" collapsed="false">
      <c r="B20" s="6"/>
      <c r="C20" s="0" t="n">
        <v>3</v>
      </c>
      <c r="D20" s="0" t="n">
        <v>0.018</v>
      </c>
      <c r="E20" s="1" t="n">
        <v>2</v>
      </c>
      <c r="F20" s="1" t="n">
        <v>10.5</v>
      </c>
      <c r="G20" s="1" t="n">
        <v>0.15</v>
      </c>
    </row>
    <row r="21" customFormat="false" ht="13.8" hidden="false" customHeight="false" outlineLevel="0" collapsed="false">
      <c r="B21" s="6"/>
      <c r="C21" s="0" t="n">
        <v>4</v>
      </c>
      <c r="D21" s="0" t="n">
        <v>0.021</v>
      </c>
      <c r="E21" s="1" t="n">
        <v>2</v>
      </c>
      <c r="F21" s="1" t="n">
        <v>10</v>
      </c>
      <c r="G21" s="1" t="n">
        <v>0.15</v>
      </c>
    </row>
    <row r="22" customFormat="false" ht="13.8" hidden="false" customHeight="false" outlineLevel="0" collapsed="false">
      <c r="B22" s="6"/>
      <c r="C22" s="0" t="n">
        <v>5</v>
      </c>
      <c r="D22" s="0" t="n">
        <v>0.03</v>
      </c>
      <c r="E22" s="1" t="n">
        <v>2</v>
      </c>
      <c r="F22" s="1" t="n">
        <v>9</v>
      </c>
      <c r="G22" s="1" t="n">
        <v>0.15</v>
      </c>
    </row>
    <row r="23" customFormat="false" ht="13.8" hidden="false" customHeight="false" outlineLevel="0" collapsed="false">
      <c r="B23" s="6"/>
      <c r="C23" s="0" t="n">
        <v>6</v>
      </c>
      <c r="D23" s="0" t="n">
        <v>0.038</v>
      </c>
      <c r="E23" s="1" t="n">
        <v>2</v>
      </c>
      <c r="F23" s="1" t="n">
        <v>8</v>
      </c>
      <c r="G23" s="1" t="n">
        <v>0.15</v>
      </c>
    </row>
    <row r="24" customFormat="false" ht="13.8" hidden="false" customHeight="false" outlineLevel="0" collapsed="false">
      <c r="B24" s="6"/>
      <c r="C24" s="0" t="n">
        <v>7</v>
      </c>
      <c r="D24" s="0" t="n">
        <v>0.045</v>
      </c>
      <c r="E24" s="1" t="n">
        <v>2</v>
      </c>
      <c r="F24" s="1" t="n">
        <v>7</v>
      </c>
      <c r="G24" s="1" t="n">
        <v>0.15</v>
      </c>
    </row>
    <row r="25" customFormat="false" ht="13.8" hidden="false" customHeight="false" outlineLevel="0" collapsed="false">
      <c r="B25" s="6"/>
      <c r="C25" s="0" t="n">
        <v>8</v>
      </c>
      <c r="D25" s="0" t="n">
        <v>0.055</v>
      </c>
      <c r="E25" s="1" t="n">
        <v>2</v>
      </c>
      <c r="F25" s="1" t="n">
        <v>6.5</v>
      </c>
      <c r="G25" s="1" t="n">
        <v>0.15</v>
      </c>
    </row>
    <row r="26" customFormat="false" ht="13.8" hidden="false" customHeight="false" outlineLevel="0" collapsed="false">
      <c r="B26" s="6"/>
      <c r="C26" s="0" t="n">
        <v>9</v>
      </c>
      <c r="D26" s="0" t="n">
        <v>0.065</v>
      </c>
      <c r="E26" s="1" t="n">
        <v>2</v>
      </c>
      <c r="F26" s="1" t="n">
        <v>5.5</v>
      </c>
      <c r="G26" s="1" t="n">
        <v>0.15</v>
      </c>
    </row>
    <row r="27" customFormat="false" ht="13.8" hidden="false" customHeight="false" outlineLevel="0" collapsed="false">
      <c r="B27" s="6"/>
      <c r="C27" s="0" t="n">
        <v>10</v>
      </c>
      <c r="D27" s="0" t="n">
        <v>0.075</v>
      </c>
      <c r="E27" s="1" t="n">
        <v>2</v>
      </c>
      <c r="F27" s="1" t="n">
        <v>5</v>
      </c>
      <c r="G27" s="1" t="n">
        <v>0.15</v>
      </c>
    </row>
    <row r="28" customFormat="false" ht="13.8" hidden="false" customHeight="false" outlineLevel="0" collapsed="false">
      <c r="B28" s="6"/>
      <c r="C28" s="0" t="n">
        <v>11</v>
      </c>
      <c r="D28" s="0" t="n">
        <v>0.089</v>
      </c>
      <c r="E28" s="1" t="n">
        <v>2</v>
      </c>
      <c r="F28" s="1" t="n">
        <v>4</v>
      </c>
      <c r="G28" s="1" t="n">
        <v>0.15</v>
      </c>
    </row>
    <row r="29" customFormat="false" ht="13.8" hidden="false" customHeight="false" outlineLevel="0" collapsed="false">
      <c r="C29" s="0" t="n">
        <v>12</v>
      </c>
      <c r="D29" s="0" t="n">
        <v>0.097</v>
      </c>
      <c r="E29" s="1" t="n">
        <v>2</v>
      </c>
      <c r="F29" s="1" t="n">
        <v>3.5</v>
      </c>
      <c r="G29" s="1" t="n">
        <v>0.15</v>
      </c>
    </row>
    <row r="30" customFormat="false" ht="13.8" hidden="false" customHeight="false" outlineLevel="0" collapsed="false">
      <c r="C30" s="0" t="n">
        <v>13</v>
      </c>
      <c r="D30" s="0" t="n">
        <v>0.107</v>
      </c>
      <c r="E30" s="1" t="n">
        <v>2</v>
      </c>
      <c r="F30" s="1" t="n">
        <v>3</v>
      </c>
      <c r="G30" s="1" t="n">
        <v>0.15</v>
      </c>
    </row>
    <row r="31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2018-05-11T16:14:17Z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