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2"/>
  </bookViews>
  <sheets>
    <sheet name="Interferometr Michelsona" sheetId="1" r:id="rId1"/>
    <sheet name="Zwierciadło" sheetId="2" r:id="rId2"/>
    <sheet name="Siatka dyfrakcyjna" sheetId="3" r:id="rId3"/>
    <sheet name="Śruba + światło" sheetId="4" r:id="rId4"/>
  </sheets>
  <calcPr calcId="145621"/>
</workbook>
</file>

<file path=xl/calcChain.xml><?xml version="1.0" encoding="utf-8"?>
<calcChain xmlns="http://schemas.openxmlformats.org/spreadsheetml/2006/main">
  <c r="E20" i="3" l="1"/>
  <c r="E14" i="3"/>
  <c r="E15" i="3"/>
  <c r="E16" i="3"/>
  <c r="E17" i="3"/>
  <c r="E18" i="3"/>
  <c r="E19" i="3"/>
  <c r="G9" i="3"/>
  <c r="D20" i="3"/>
  <c r="E3" i="3" l="1"/>
  <c r="E5" i="3"/>
  <c r="E6" i="3"/>
  <c r="E7" i="3"/>
  <c r="E8" i="3"/>
  <c r="E4" i="3"/>
  <c r="G7" i="3"/>
  <c r="H53" i="1" l="1"/>
  <c r="H52" i="1"/>
  <c r="H51" i="1"/>
  <c r="H50" i="1"/>
  <c r="H49" i="1"/>
  <c r="H48" i="1"/>
  <c r="H47" i="1"/>
  <c r="H46" i="1"/>
  <c r="I46" i="1" s="1"/>
  <c r="H45" i="1"/>
  <c r="D54" i="1"/>
  <c r="D53" i="1"/>
  <c r="D52" i="1"/>
  <c r="D51" i="1"/>
  <c r="D50" i="1"/>
  <c r="D49" i="1"/>
  <c r="D48" i="1"/>
  <c r="D47" i="1"/>
  <c r="D46" i="1"/>
  <c r="E46" i="1" s="1"/>
  <c r="D45" i="1"/>
  <c r="D4" i="3"/>
  <c r="D5" i="3"/>
  <c r="D6" i="3"/>
  <c r="D7" i="3"/>
  <c r="D8" i="3"/>
  <c r="D3" i="3"/>
  <c r="F3" i="4"/>
  <c r="D4" i="4"/>
  <c r="D5" i="4"/>
  <c r="D8" i="4"/>
  <c r="D9" i="4"/>
  <c r="D2" i="4"/>
  <c r="C3" i="4"/>
  <c r="D3" i="4" s="1"/>
  <c r="C4" i="4"/>
  <c r="C5" i="4"/>
  <c r="C6" i="4"/>
  <c r="D6" i="4" s="1"/>
  <c r="C7" i="4"/>
  <c r="D7" i="4" s="1"/>
  <c r="C8" i="4"/>
  <c r="C9" i="4"/>
  <c r="C10" i="4"/>
  <c r="D10" i="4" s="1"/>
  <c r="C11" i="4"/>
  <c r="D11" i="4" s="1"/>
  <c r="C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E2" i="2"/>
  <c r="C20" i="1"/>
  <c r="C3" i="1"/>
  <c r="D3" i="1" s="1"/>
  <c r="C4" i="1"/>
  <c r="C5" i="1"/>
  <c r="D5" i="1" s="1"/>
  <c r="C6" i="1"/>
  <c r="C7" i="1"/>
  <c r="D7" i="1" s="1"/>
  <c r="C8" i="1"/>
  <c r="C9" i="1"/>
  <c r="D9" i="1" s="1"/>
  <c r="C10" i="1"/>
  <c r="C11" i="1"/>
  <c r="D11" i="1" s="1"/>
  <c r="C12" i="1"/>
  <c r="C13" i="1"/>
  <c r="D13" i="1" s="1"/>
  <c r="C14" i="1"/>
  <c r="C15" i="1"/>
  <c r="D15" i="1" s="1"/>
  <c r="C16" i="1"/>
  <c r="C17" i="1"/>
  <c r="D17" i="1" s="1"/>
  <c r="C18" i="1"/>
  <c r="C19" i="1"/>
  <c r="D19" i="1" s="1"/>
  <c r="C2" i="1"/>
  <c r="N2" i="1"/>
  <c r="E51" i="1" l="1"/>
  <c r="I48" i="1"/>
  <c r="I52" i="1"/>
  <c r="E48" i="1"/>
  <c r="E49" i="1"/>
  <c r="I50" i="1"/>
  <c r="D20" i="1"/>
  <c r="D16" i="1"/>
  <c r="D12" i="1"/>
  <c r="D8" i="1"/>
  <c r="D6" i="1"/>
  <c r="E50" i="1"/>
  <c r="E54" i="1"/>
  <c r="I47" i="1"/>
  <c r="D10" i="1"/>
  <c r="D18" i="1"/>
  <c r="D14" i="1"/>
  <c r="D4" i="1"/>
  <c r="N6" i="1" s="1"/>
  <c r="N8" i="1" s="1"/>
  <c r="E52" i="1"/>
  <c r="I49" i="1"/>
  <c r="E47" i="1"/>
  <c r="I45" i="1"/>
  <c r="I53" i="1"/>
  <c r="E53" i="1"/>
  <c r="I51" i="1"/>
</calcChain>
</file>

<file path=xl/sharedStrings.xml><?xml version="1.0" encoding="utf-8"?>
<sst xmlns="http://schemas.openxmlformats.org/spreadsheetml/2006/main" count="48" uniqueCount="35">
  <si>
    <t>L.p.</t>
  </si>
  <si>
    <t>klasa miarki [mm]</t>
  </si>
  <si>
    <t>klasa miarki [m]</t>
  </si>
  <si>
    <t>pomiar [cm]</t>
  </si>
  <si>
    <t>Klasa miary [mm]</t>
  </si>
  <si>
    <t>Klasa miary [m]</t>
  </si>
  <si>
    <t>pomiar [m]</t>
  </si>
  <si>
    <t>Kąt 'w prawo' [stopnie]</t>
  </si>
  <si>
    <t>Kąt 'w lewo' [stopnie]</t>
  </si>
  <si>
    <t>Klasa kątomierza [stopnie]</t>
  </si>
  <si>
    <t>liczba szczelin</t>
  </si>
  <si>
    <t>szerokość siatki [cm]</t>
  </si>
  <si>
    <t>szerokość szczeliny [cm]</t>
  </si>
  <si>
    <t>Pomiar [mm]</t>
  </si>
  <si>
    <t>Wskazanie początkowe [mm]</t>
  </si>
  <si>
    <t>Klasa śruby mikrom. [mm]</t>
  </si>
  <si>
    <t>Pomiar - wskazanie pocz. [mm]</t>
  </si>
  <si>
    <t>Pomiar - wskazanie pocz. [m]</t>
  </si>
  <si>
    <t>Pomiar dokonywany dla 10 fal!</t>
  </si>
  <si>
    <t>Klasa śruby mikrom. [m]</t>
  </si>
  <si>
    <t>średnia [stopnie]</t>
  </si>
  <si>
    <t>d [cm]</t>
  </si>
  <si>
    <t>d [m]</t>
  </si>
  <si>
    <t>srednia odleglosc</t>
  </si>
  <si>
    <t>lambda</t>
  </si>
  <si>
    <t>d_i-d_{i-1}[m]</t>
  </si>
  <si>
    <t>Długość fali</t>
  </si>
  <si>
    <t>stała siatki [m]</t>
  </si>
  <si>
    <t>Kąt średni [stopnie]</t>
  </si>
  <si>
    <t>Długość fali [m]</t>
  </si>
  <si>
    <t>nie można obliczyć</t>
  </si>
  <si>
    <t>niepewność lambda</t>
  </si>
  <si>
    <t>średnia:</t>
  </si>
  <si>
    <t>niepewnosc d</t>
  </si>
  <si>
    <t>niepewnosc alfa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</si>
</sst>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'Interferometr Michelsona'!$B$1</c:f>
              <c:strCache>
                <c:ptCount val="1"/>
                <c:pt idx="0">
                  <c:v>d [cm]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'Interferometr Michelsona'!$A$2:$A$20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'Interferometr Michelsona'!$B$2:$B$20</c:f>
              <c:numCache>
                <c:formatCode>General</c:formatCode>
                <c:ptCount val="19"/>
                <c:pt idx="0">
                  <c:v>1.9</c:v>
                </c:pt>
                <c:pt idx="1">
                  <c:v>3.5</c:v>
                </c:pt>
                <c:pt idx="2">
                  <c:v>5.0999999999999996</c:v>
                </c:pt>
                <c:pt idx="3">
                  <c:v>6.6</c:v>
                </c:pt>
                <c:pt idx="4">
                  <c:v>8.1</c:v>
                </c:pt>
                <c:pt idx="5">
                  <c:v>9.6999999999999993</c:v>
                </c:pt>
                <c:pt idx="6">
                  <c:v>11.3</c:v>
                </c:pt>
                <c:pt idx="7">
                  <c:v>12.8</c:v>
                </c:pt>
                <c:pt idx="8">
                  <c:v>14.4</c:v>
                </c:pt>
                <c:pt idx="9">
                  <c:v>15.9</c:v>
                </c:pt>
                <c:pt idx="10">
                  <c:v>17.5</c:v>
                </c:pt>
                <c:pt idx="11">
                  <c:v>19.100000000000001</c:v>
                </c:pt>
                <c:pt idx="12">
                  <c:v>20.7</c:v>
                </c:pt>
                <c:pt idx="13">
                  <c:v>22.3</c:v>
                </c:pt>
                <c:pt idx="14">
                  <c:v>23.9</c:v>
                </c:pt>
                <c:pt idx="15">
                  <c:v>25.4</c:v>
                </c:pt>
                <c:pt idx="16">
                  <c:v>27</c:v>
                </c:pt>
                <c:pt idx="17">
                  <c:v>28.5</c:v>
                </c:pt>
                <c:pt idx="18">
                  <c:v>30.2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5712"/>
        <c:axId val="42914176"/>
      </c:scatterChart>
      <c:valAx>
        <c:axId val="4291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14176"/>
        <c:crosses val="autoZero"/>
        <c:crossBetween val="midCat"/>
      </c:valAx>
      <c:valAx>
        <c:axId val="4291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15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9</xdr:row>
      <xdr:rowOff>114300</xdr:rowOff>
    </xdr:from>
    <xdr:to>
      <xdr:col>13</xdr:col>
      <xdr:colOff>485775</xdr:colOff>
      <xdr:row>30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sqref="A1:B20"/>
    </sheetView>
  </sheetViews>
  <sheetFormatPr defaultRowHeight="15" x14ac:dyDescent="0.25"/>
  <cols>
    <col min="2" max="2" width="19.85546875" customWidth="1"/>
    <col min="3" max="3" width="13.42578125" bestFit="1" customWidth="1"/>
    <col min="4" max="4" width="20.140625" customWidth="1"/>
    <col min="5" max="5" width="13.5703125" bestFit="1" customWidth="1"/>
    <col min="8" max="8" width="16.85546875" bestFit="1" customWidth="1"/>
    <col min="9" max="9" width="23" customWidth="1"/>
    <col min="13" max="13" width="16.85546875" bestFit="1" customWidth="1"/>
    <col min="14" max="14" width="12" bestFit="1" customWidth="1"/>
  </cols>
  <sheetData>
    <row r="1" spans="1:14" x14ac:dyDescent="0.25">
      <c r="A1" t="s">
        <v>0</v>
      </c>
      <c r="B1" t="s">
        <v>21</v>
      </c>
      <c r="C1" t="s">
        <v>22</v>
      </c>
      <c r="D1" t="s">
        <v>25</v>
      </c>
      <c r="M1" t="s">
        <v>1</v>
      </c>
      <c r="N1">
        <v>1</v>
      </c>
    </row>
    <row r="2" spans="1:14" x14ac:dyDescent="0.25">
      <c r="A2">
        <v>0</v>
      </c>
      <c r="B2">
        <v>1.9</v>
      </c>
      <c r="C2">
        <f>B2/100</f>
        <v>1.9E-2</v>
      </c>
      <c r="D2">
        <v>0</v>
      </c>
      <c r="M2" t="s">
        <v>2</v>
      </c>
      <c r="N2">
        <f>N1/1000</f>
        <v>1E-3</v>
      </c>
    </row>
    <row r="3" spans="1:14" x14ac:dyDescent="0.25">
      <c r="A3">
        <v>1</v>
      </c>
      <c r="B3">
        <v>3.5</v>
      </c>
      <c r="C3">
        <f t="shared" ref="C3:C19" si="0">B3/100</f>
        <v>3.5000000000000003E-2</v>
      </c>
      <c r="D3">
        <f>C3-C2</f>
        <v>1.6000000000000004E-2</v>
      </c>
    </row>
    <row r="4" spans="1:14" x14ac:dyDescent="0.25">
      <c r="A4">
        <v>2</v>
      </c>
      <c r="B4">
        <v>5.0999999999999996</v>
      </c>
      <c r="C4">
        <f t="shared" si="0"/>
        <v>5.0999999999999997E-2</v>
      </c>
      <c r="D4">
        <f>C4-C3</f>
        <v>1.5999999999999993E-2</v>
      </c>
    </row>
    <row r="5" spans="1:14" x14ac:dyDescent="0.25">
      <c r="A5">
        <v>3</v>
      </c>
      <c r="B5">
        <v>6.6</v>
      </c>
      <c r="C5">
        <f t="shared" si="0"/>
        <v>6.6000000000000003E-2</v>
      </c>
      <c r="D5">
        <f>C5-C4</f>
        <v>1.5000000000000006E-2</v>
      </c>
    </row>
    <row r="6" spans="1:14" x14ac:dyDescent="0.25">
      <c r="A6">
        <v>4</v>
      </c>
      <c r="B6">
        <v>8.1</v>
      </c>
      <c r="C6">
        <f t="shared" si="0"/>
        <v>8.1000000000000003E-2</v>
      </c>
      <c r="D6">
        <f>C6-C5</f>
        <v>1.4999999999999999E-2</v>
      </c>
      <c r="M6" t="s">
        <v>23</v>
      </c>
      <c r="N6">
        <f>AVERAGE(D3:D20)</f>
        <v>1.5722222222222221E-2</v>
      </c>
    </row>
    <row r="7" spans="1:14" x14ac:dyDescent="0.25">
      <c r="A7">
        <v>5</v>
      </c>
      <c r="B7">
        <v>9.6999999999999993</v>
      </c>
      <c r="C7">
        <f t="shared" si="0"/>
        <v>9.6999999999999989E-2</v>
      </c>
      <c r="D7">
        <f t="shared" ref="D7:D20" si="1">C7-C6</f>
        <v>1.5999999999999986E-2</v>
      </c>
    </row>
    <row r="8" spans="1:14" x14ac:dyDescent="0.25">
      <c r="A8">
        <v>6</v>
      </c>
      <c r="B8">
        <v>11.3</v>
      </c>
      <c r="C8">
        <f t="shared" si="0"/>
        <v>0.113</v>
      </c>
      <c r="D8">
        <f t="shared" si="1"/>
        <v>1.6000000000000014E-2</v>
      </c>
      <c r="M8" t="s">
        <v>24</v>
      </c>
      <c r="N8">
        <f>2*N6</f>
        <v>3.1444444444444442E-2</v>
      </c>
    </row>
    <row r="9" spans="1:14" x14ac:dyDescent="0.25">
      <c r="A9">
        <v>7</v>
      </c>
      <c r="B9">
        <v>12.8</v>
      </c>
      <c r="C9">
        <f t="shared" si="0"/>
        <v>0.128</v>
      </c>
      <c r="D9">
        <f t="shared" si="1"/>
        <v>1.4999999999999999E-2</v>
      </c>
    </row>
    <row r="10" spans="1:14" x14ac:dyDescent="0.25">
      <c r="A10">
        <v>8</v>
      </c>
      <c r="B10">
        <v>14.4</v>
      </c>
      <c r="C10">
        <f t="shared" si="0"/>
        <v>0.14400000000000002</v>
      </c>
      <c r="D10">
        <f t="shared" si="1"/>
        <v>1.6000000000000014E-2</v>
      </c>
    </row>
    <row r="11" spans="1:14" x14ac:dyDescent="0.25">
      <c r="A11">
        <v>9</v>
      </c>
      <c r="B11">
        <v>15.9</v>
      </c>
      <c r="C11">
        <f t="shared" si="0"/>
        <v>0.159</v>
      </c>
      <c r="D11">
        <f t="shared" si="1"/>
        <v>1.4999999999999986E-2</v>
      </c>
    </row>
    <row r="12" spans="1:14" x14ac:dyDescent="0.25">
      <c r="A12">
        <v>10</v>
      </c>
      <c r="B12">
        <v>17.5</v>
      </c>
      <c r="C12">
        <f t="shared" si="0"/>
        <v>0.17499999999999999</v>
      </c>
      <c r="D12">
        <f t="shared" si="1"/>
        <v>1.5999999999999986E-2</v>
      </c>
    </row>
    <row r="13" spans="1:14" x14ac:dyDescent="0.25">
      <c r="A13">
        <v>11</v>
      </c>
      <c r="B13">
        <v>19.100000000000001</v>
      </c>
      <c r="C13">
        <f t="shared" si="0"/>
        <v>0.191</v>
      </c>
      <c r="D13">
        <f t="shared" si="1"/>
        <v>1.6000000000000014E-2</v>
      </c>
    </row>
    <row r="14" spans="1:14" x14ac:dyDescent="0.25">
      <c r="A14">
        <v>12</v>
      </c>
      <c r="B14">
        <v>20.7</v>
      </c>
      <c r="C14">
        <f t="shared" si="0"/>
        <v>0.20699999999999999</v>
      </c>
      <c r="D14">
        <f t="shared" si="1"/>
        <v>1.5999999999999986E-2</v>
      </c>
    </row>
    <row r="15" spans="1:14" x14ac:dyDescent="0.25">
      <c r="A15">
        <v>13</v>
      </c>
      <c r="B15">
        <v>22.3</v>
      </c>
      <c r="C15">
        <f t="shared" si="0"/>
        <v>0.223</v>
      </c>
      <c r="D15">
        <f t="shared" si="1"/>
        <v>1.6000000000000014E-2</v>
      </c>
    </row>
    <row r="16" spans="1:14" x14ac:dyDescent="0.25">
      <c r="A16">
        <v>14</v>
      </c>
      <c r="B16">
        <v>23.9</v>
      </c>
      <c r="C16">
        <f t="shared" si="0"/>
        <v>0.23899999999999999</v>
      </c>
      <c r="D16">
        <f t="shared" si="1"/>
        <v>1.5999999999999986E-2</v>
      </c>
    </row>
    <row r="17" spans="1:4" x14ac:dyDescent="0.25">
      <c r="A17">
        <v>15</v>
      </c>
      <c r="B17">
        <v>25.4</v>
      </c>
      <c r="C17">
        <f t="shared" si="0"/>
        <v>0.254</v>
      </c>
      <c r="D17">
        <f t="shared" si="1"/>
        <v>1.5000000000000013E-2</v>
      </c>
    </row>
    <row r="18" spans="1:4" x14ac:dyDescent="0.25">
      <c r="A18">
        <v>16</v>
      </c>
      <c r="B18">
        <v>27</v>
      </c>
      <c r="C18">
        <f t="shared" si="0"/>
        <v>0.27</v>
      </c>
      <c r="D18">
        <f t="shared" si="1"/>
        <v>1.6000000000000014E-2</v>
      </c>
    </row>
    <row r="19" spans="1:4" x14ac:dyDescent="0.25">
      <c r="A19">
        <v>17</v>
      </c>
      <c r="B19">
        <v>28.5</v>
      </c>
      <c r="C19">
        <f t="shared" si="0"/>
        <v>0.28499999999999998</v>
      </c>
      <c r="D19">
        <f t="shared" si="1"/>
        <v>1.4999999999999958E-2</v>
      </c>
    </row>
    <row r="20" spans="1:4" x14ac:dyDescent="0.25">
      <c r="A20">
        <v>18</v>
      </c>
      <c r="B20">
        <v>30.2</v>
      </c>
      <c r="C20">
        <f>B20/100</f>
        <v>0.30199999999999999</v>
      </c>
      <c r="D20">
        <f t="shared" si="1"/>
        <v>1.7000000000000015E-2</v>
      </c>
    </row>
    <row r="44" spans="2:9" x14ac:dyDescent="0.25">
      <c r="B44" t="s">
        <v>0</v>
      </c>
      <c r="C44" t="s">
        <v>21</v>
      </c>
      <c r="D44" t="s">
        <v>22</v>
      </c>
      <c r="E44" t="s">
        <v>25</v>
      </c>
      <c r="F44" t="s">
        <v>0</v>
      </c>
      <c r="G44" t="s">
        <v>21</v>
      </c>
      <c r="H44" t="s">
        <v>22</v>
      </c>
      <c r="I44" t="s">
        <v>25</v>
      </c>
    </row>
    <row r="45" spans="2:9" x14ac:dyDescent="0.25">
      <c r="B45">
        <v>0</v>
      </c>
      <c r="C45">
        <v>1.9</v>
      </c>
      <c r="D45">
        <f>C45/100</f>
        <v>1.9E-2</v>
      </c>
      <c r="E45">
        <v>0</v>
      </c>
      <c r="F45">
        <v>10</v>
      </c>
      <c r="G45">
        <v>17.5</v>
      </c>
      <c r="H45">
        <f t="shared" ref="H45:H53" si="2">G45/100</f>
        <v>0.17499999999999999</v>
      </c>
      <c r="I45">
        <f>H45-D54</f>
        <v>1.5999999999999986E-2</v>
      </c>
    </row>
    <row r="46" spans="2:9" x14ac:dyDescent="0.25">
      <c r="B46">
        <v>1</v>
      </c>
      <c r="C46">
        <v>3.5</v>
      </c>
      <c r="D46">
        <f t="shared" ref="D46:D53" si="3">C46/100</f>
        <v>3.5000000000000003E-2</v>
      </c>
      <c r="E46">
        <f>D46-D45</f>
        <v>1.6000000000000004E-2</v>
      </c>
      <c r="F46">
        <v>11</v>
      </c>
      <c r="G46">
        <v>19.100000000000001</v>
      </c>
      <c r="H46">
        <f t="shared" si="2"/>
        <v>0.191</v>
      </c>
      <c r="I46">
        <f t="shared" ref="I46:I53" si="4">H46-H45</f>
        <v>1.6000000000000014E-2</v>
      </c>
    </row>
    <row r="47" spans="2:9" x14ac:dyDescent="0.25">
      <c r="B47">
        <v>2</v>
      </c>
      <c r="C47">
        <v>5.0999999999999996</v>
      </c>
      <c r="D47">
        <f t="shared" si="3"/>
        <v>5.0999999999999997E-2</v>
      </c>
      <c r="E47">
        <f>D47-D46</f>
        <v>1.5999999999999993E-2</v>
      </c>
      <c r="F47">
        <v>12</v>
      </c>
      <c r="G47">
        <v>20.7</v>
      </c>
      <c r="H47">
        <f t="shared" si="2"/>
        <v>0.20699999999999999</v>
      </c>
      <c r="I47">
        <f t="shared" si="4"/>
        <v>1.5999999999999986E-2</v>
      </c>
    </row>
    <row r="48" spans="2:9" x14ac:dyDescent="0.25">
      <c r="B48">
        <v>3</v>
      </c>
      <c r="C48">
        <v>6.6</v>
      </c>
      <c r="D48">
        <f t="shared" si="3"/>
        <v>6.6000000000000003E-2</v>
      </c>
      <c r="E48">
        <f>D48-D47</f>
        <v>1.5000000000000006E-2</v>
      </c>
      <c r="F48">
        <v>13</v>
      </c>
      <c r="G48">
        <v>22.3</v>
      </c>
      <c r="H48">
        <f t="shared" si="2"/>
        <v>0.223</v>
      </c>
      <c r="I48">
        <f t="shared" si="4"/>
        <v>1.6000000000000014E-2</v>
      </c>
    </row>
    <row r="49" spans="2:9" x14ac:dyDescent="0.25">
      <c r="B49">
        <v>4</v>
      </c>
      <c r="C49">
        <v>8.1</v>
      </c>
      <c r="D49">
        <f t="shared" si="3"/>
        <v>8.1000000000000003E-2</v>
      </c>
      <c r="E49">
        <f>D49-D48</f>
        <v>1.4999999999999999E-2</v>
      </c>
      <c r="F49">
        <v>14</v>
      </c>
      <c r="G49">
        <v>23.9</v>
      </c>
      <c r="H49">
        <f t="shared" si="2"/>
        <v>0.23899999999999999</v>
      </c>
      <c r="I49">
        <f t="shared" si="4"/>
        <v>1.5999999999999986E-2</v>
      </c>
    </row>
    <row r="50" spans="2:9" x14ac:dyDescent="0.25">
      <c r="B50">
        <v>5</v>
      </c>
      <c r="C50">
        <v>9.6999999999999993</v>
      </c>
      <c r="D50">
        <f t="shared" si="3"/>
        <v>9.6999999999999989E-2</v>
      </c>
      <c r="E50">
        <f t="shared" ref="E50:E53" si="5">D50-D49</f>
        <v>1.5999999999999986E-2</v>
      </c>
      <c r="F50">
        <v>15</v>
      </c>
      <c r="G50">
        <v>25.4</v>
      </c>
      <c r="H50">
        <f t="shared" si="2"/>
        <v>0.254</v>
      </c>
      <c r="I50">
        <f t="shared" si="4"/>
        <v>1.5000000000000013E-2</v>
      </c>
    </row>
    <row r="51" spans="2:9" x14ac:dyDescent="0.25">
      <c r="B51">
        <v>6</v>
      </c>
      <c r="C51">
        <v>11.3</v>
      </c>
      <c r="D51">
        <f t="shared" si="3"/>
        <v>0.113</v>
      </c>
      <c r="E51">
        <f t="shared" si="5"/>
        <v>1.6000000000000014E-2</v>
      </c>
      <c r="F51">
        <v>16</v>
      </c>
      <c r="G51">
        <v>27</v>
      </c>
      <c r="H51">
        <f t="shared" si="2"/>
        <v>0.27</v>
      </c>
      <c r="I51">
        <f t="shared" si="4"/>
        <v>1.6000000000000014E-2</v>
      </c>
    </row>
    <row r="52" spans="2:9" x14ac:dyDescent="0.25">
      <c r="B52">
        <v>7</v>
      </c>
      <c r="C52">
        <v>12.8</v>
      </c>
      <c r="D52">
        <f t="shared" si="3"/>
        <v>0.128</v>
      </c>
      <c r="E52">
        <f t="shared" si="5"/>
        <v>1.4999999999999999E-2</v>
      </c>
      <c r="F52">
        <v>17</v>
      </c>
      <c r="G52">
        <v>28.5</v>
      </c>
      <c r="H52">
        <f t="shared" si="2"/>
        <v>0.28499999999999998</v>
      </c>
      <c r="I52">
        <f t="shared" si="4"/>
        <v>1.4999999999999958E-2</v>
      </c>
    </row>
    <row r="53" spans="2:9" x14ac:dyDescent="0.25">
      <c r="B53">
        <v>8</v>
      </c>
      <c r="C53">
        <v>14.4</v>
      </c>
      <c r="D53">
        <f t="shared" si="3"/>
        <v>0.14400000000000002</v>
      </c>
      <c r="E53">
        <f t="shared" si="5"/>
        <v>1.6000000000000014E-2</v>
      </c>
      <c r="F53">
        <v>18</v>
      </c>
      <c r="G53">
        <v>30.2</v>
      </c>
      <c r="H53">
        <f t="shared" si="2"/>
        <v>0.30199999999999999</v>
      </c>
      <c r="I53">
        <f t="shared" si="4"/>
        <v>1.7000000000000015E-2</v>
      </c>
    </row>
    <row r="54" spans="2:9" x14ac:dyDescent="0.25">
      <c r="B54">
        <v>9</v>
      </c>
      <c r="C54">
        <v>15.9</v>
      </c>
      <c r="D54">
        <f>C54/100</f>
        <v>0.159</v>
      </c>
      <c r="E54">
        <f>D54-D53</f>
        <v>1.4999999999999986E-2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9" sqref="C19"/>
    </sheetView>
  </sheetViews>
  <sheetFormatPr defaultRowHeight="15" x14ac:dyDescent="0.25"/>
  <cols>
    <col min="2" max="2" width="22.42578125" customWidth="1"/>
    <col min="3" max="3" width="30" customWidth="1"/>
    <col min="4" max="4" width="17.42578125" customWidth="1"/>
  </cols>
  <sheetData>
    <row r="1" spans="1:5" x14ac:dyDescent="0.25">
      <c r="A1" t="s">
        <v>0</v>
      </c>
      <c r="B1" t="s">
        <v>3</v>
      </c>
      <c r="C1" t="s">
        <v>6</v>
      </c>
      <c r="D1" t="s">
        <v>4</v>
      </c>
      <c r="E1">
        <v>1</v>
      </c>
    </row>
    <row r="2" spans="1:5" x14ac:dyDescent="0.25">
      <c r="A2">
        <v>1</v>
      </c>
      <c r="B2">
        <v>5.8</v>
      </c>
      <c r="C2">
        <f>B2/100</f>
        <v>5.7999999999999996E-2</v>
      </c>
      <c r="D2" t="s">
        <v>5</v>
      </c>
      <c r="E2">
        <f>E1/1000</f>
        <v>1E-3</v>
      </c>
    </row>
    <row r="3" spans="1:5" x14ac:dyDescent="0.25">
      <c r="A3">
        <v>2</v>
      </c>
      <c r="B3">
        <v>7</v>
      </c>
      <c r="C3">
        <f t="shared" ref="C3:C19" si="0">B3/100</f>
        <v>7.0000000000000007E-2</v>
      </c>
    </row>
    <row r="4" spans="1:5" x14ac:dyDescent="0.25">
      <c r="A4">
        <v>3</v>
      </c>
      <c r="B4">
        <v>8.6</v>
      </c>
      <c r="C4">
        <f t="shared" si="0"/>
        <v>8.5999999999999993E-2</v>
      </c>
    </row>
    <row r="5" spans="1:5" x14ac:dyDescent="0.25">
      <c r="A5">
        <v>4</v>
      </c>
      <c r="B5">
        <v>10.7</v>
      </c>
      <c r="C5">
        <f t="shared" si="0"/>
        <v>0.107</v>
      </c>
    </row>
    <row r="6" spans="1:5" x14ac:dyDescent="0.25">
      <c r="A6">
        <v>5</v>
      </c>
      <c r="B6">
        <v>12</v>
      </c>
      <c r="C6">
        <f t="shared" si="0"/>
        <v>0.12</v>
      </c>
    </row>
    <row r="7" spans="1:5" x14ac:dyDescent="0.25">
      <c r="A7">
        <v>6</v>
      </c>
      <c r="B7">
        <v>13.8</v>
      </c>
      <c r="C7">
        <f t="shared" si="0"/>
        <v>0.13800000000000001</v>
      </c>
    </row>
    <row r="8" spans="1:5" x14ac:dyDescent="0.25">
      <c r="A8">
        <v>7</v>
      </c>
      <c r="B8">
        <v>15.5</v>
      </c>
      <c r="C8">
        <f t="shared" si="0"/>
        <v>0.155</v>
      </c>
    </row>
    <row r="9" spans="1:5" x14ac:dyDescent="0.25">
      <c r="A9">
        <v>8</v>
      </c>
      <c r="B9">
        <v>17.2</v>
      </c>
      <c r="C9">
        <f t="shared" si="0"/>
        <v>0.17199999999999999</v>
      </c>
    </row>
    <row r="10" spans="1:5" x14ac:dyDescent="0.25">
      <c r="A10">
        <v>9</v>
      </c>
      <c r="B10">
        <v>19</v>
      </c>
      <c r="C10">
        <f t="shared" si="0"/>
        <v>0.19</v>
      </c>
    </row>
    <row r="11" spans="1:5" x14ac:dyDescent="0.25">
      <c r="A11">
        <v>10</v>
      </c>
      <c r="B11">
        <v>20.8</v>
      </c>
      <c r="C11">
        <f t="shared" si="0"/>
        <v>0.20800000000000002</v>
      </c>
    </row>
    <row r="12" spans="1:5" x14ac:dyDescent="0.25">
      <c r="A12">
        <v>11</v>
      </c>
      <c r="B12">
        <v>22.5</v>
      </c>
      <c r="C12">
        <f t="shared" si="0"/>
        <v>0.22500000000000001</v>
      </c>
    </row>
    <row r="13" spans="1:5" x14ac:dyDescent="0.25">
      <c r="A13">
        <v>12</v>
      </c>
      <c r="B13">
        <v>24.4</v>
      </c>
      <c r="C13">
        <f t="shared" si="0"/>
        <v>0.24399999999999999</v>
      </c>
    </row>
    <row r="14" spans="1:5" x14ac:dyDescent="0.25">
      <c r="A14">
        <v>13</v>
      </c>
      <c r="B14">
        <v>26.2</v>
      </c>
      <c r="C14">
        <f t="shared" si="0"/>
        <v>0.26200000000000001</v>
      </c>
    </row>
    <row r="15" spans="1:5" x14ac:dyDescent="0.25">
      <c r="A15">
        <v>14</v>
      </c>
      <c r="B15">
        <v>28</v>
      </c>
      <c r="C15">
        <f t="shared" si="0"/>
        <v>0.28000000000000003</v>
      </c>
    </row>
    <row r="16" spans="1:5" x14ac:dyDescent="0.25">
      <c r="A16">
        <v>15</v>
      </c>
      <c r="B16">
        <v>29.8</v>
      </c>
      <c r="C16">
        <f t="shared" si="0"/>
        <v>0.29799999999999999</v>
      </c>
    </row>
    <row r="17" spans="1:3" x14ac:dyDescent="0.25">
      <c r="A17">
        <v>16</v>
      </c>
      <c r="B17">
        <v>31.6</v>
      </c>
      <c r="C17">
        <f t="shared" si="0"/>
        <v>0.316</v>
      </c>
    </row>
    <row r="18" spans="1:3" x14ac:dyDescent="0.25">
      <c r="A18">
        <v>17</v>
      </c>
      <c r="B18">
        <v>33.299999999999997</v>
      </c>
      <c r="C18">
        <f t="shared" si="0"/>
        <v>0.33299999999999996</v>
      </c>
    </row>
    <row r="19" spans="1:3" x14ac:dyDescent="0.25">
      <c r="A19">
        <v>18</v>
      </c>
      <c r="B19">
        <v>35.200000000000003</v>
      </c>
      <c r="C19">
        <f t="shared" si="0"/>
        <v>0.35200000000000004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F20" sqref="F20"/>
    </sheetView>
  </sheetViews>
  <sheetFormatPr defaultRowHeight="15" x14ac:dyDescent="0.25"/>
  <cols>
    <col min="2" max="3" width="20.7109375" customWidth="1"/>
    <col min="4" max="5" width="26.5703125" customWidth="1"/>
    <col min="6" max="6" width="25" customWidth="1"/>
    <col min="7" max="7" width="16.85546875" customWidth="1"/>
  </cols>
  <sheetData>
    <row r="1" spans="1:7" x14ac:dyDescent="0.25">
      <c r="A1" t="s">
        <v>0</v>
      </c>
      <c r="B1" t="s">
        <v>7</v>
      </c>
      <c r="C1" t="s">
        <v>8</v>
      </c>
      <c r="D1" t="s">
        <v>20</v>
      </c>
      <c r="E1" t="s">
        <v>26</v>
      </c>
      <c r="F1" t="s">
        <v>9</v>
      </c>
      <c r="G1">
        <v>1</v>
      </c>
    </row>
    <row r="2" spans="1:7" x14ac:dyDescent="0.25">
      <c r="A2">
        <v>0</v>
      </c>
      <c r="B2">
        <v>0</v>
      </c>
      <c r="C2">
        <v>0</v>
      </c>
      <c r="D2">
        <v>0</v>
      </c>
    </row>
    <row r="3" spans="1:7" x14ac:dyDescent="0.25">
      <c r="A3">
        <v>1</v>
      </c>
      <c r="B3">
        <v>10</v>
      </c>
      <c r="C3">
        <v>10</v>
      </c>
      <c r="D3">
        <f>(B3+C3)/2</f>
        <v>10</v>
      </c>
      <c r="E3">
        <f>$G$7*SIN(D3/180*PI())/A3</f>
        <v>1.2777611739991623E-2</v>
      </c>
      <c r="F3" t="s">
        <v>10</v>
      </c>
      <c r="G3">
        <v>12</v>
      </c>
    </row>
    <row r="4" spans="1:7" x14ac:dyDescent="0.25">
      <c r="A4">
        <v>2</v>
      </c>
      <c r="B4">
        <v>16</v>
      </c>
      <c r="C4">
        <v>17</v>
      </c>
      <c r="D4">
        <f t="shared" ref="D4:D8" si="0">(B4+C4)/2</f>
        <v>16.5</v>
      </c>
      <c r="E4">
        <f>$G$7*SIN(D4/180*PI())/A4</f>
        <v>1.0449397890565152E-2</v>
      </c>
      <c r="F4" t="s">
        <v>11</v>
      </c>
      <c r="G4" s="2">
        <v>88.3</v>
      </c>
    </row>
    <row r="5" spans="1:7" x14ac:dyDescent="0.25">
      <c r="A5">
        <v>3</v>
      </c>
      <c r="B5">
        <v>25</v>
      </c>
      <c r="C5">
        <v>23</v>
      </c>
      <c r="D5">
        <f t="shared" si="0"/>
        <v>24</v>
      </c>
      <c r="E5">
        <f t="shared" ref="E5:E8" si="1">$G$7*SIN(D5/180*PI())/A5</f>
        <v>9.9763459954425437E-3</v>
      </c>
      <c r="F5" t="s">
        <v>12</v>
      </c>
      <c r="G5">
        <v>3.5</v>
      </c>
    </row>
    <row r="6" spans="1:7" x14ac:dyDescent="0.25">
      <c r="A6">
        <v>4</v>
      </c>
      <c r="B6">
        <v>36</v>
      </c>
      <c r="C6">
        <v>34</v>
      </c>
      <c r="D6">
        <f t="shared" si="0"/>
        <v>35</v>
      </c>
      <c r="E6">
        <f t="shared" si="1"/>
        <v>1.0551416527041118E-2</v>
      </c>
      <c r="G6">
        <v>4</v>
      </c>
    </row>
    <row r="7" spans="1:7" x14ac:dyDescent="0.25">
      <c r="A7">
        <v>5</v>
      </c>
      <c r="B7">
        <v>52</v>
      </c>
      <c r="C7">
        <v>52</v>
      </c>
      <c r="D7">
        <f t="shared" si="0"/>
        <v>52</v>
      </c>
      <c r="E7">
        <f t="shared" si="1"/>
        <v>1.1596891590578924E-2</v>
      </c>
      <c r="F7" t="s">
        <v>27</v>
      </c>
      <c r="G7">
        <f>G4/G3/100</f>
        <v>7.3583333333333334E-2</v>
      </c>
    </row>
    <row r="8" spans="1:7" x14ac:dyDescent="0.25">
      <c r="A8">
        <v>6</v>
      </c>
      <c r="B8">
        <v>57</v>
      </c>
      <c r="C8">
        <v>56</v>
      </c>
      <c r="D8">
        <f t="shared" si="0"/>
        <v>56.5</v>
      </c>
      <c r="E8">
        <f t="shared" si="1"/>
        <v>1.022668306785152E-2</v>
      </c>
      <c r="F8" t="s">
        <v>33</v>
      </c>
      <c r="G8">
        <v>6.4999999999999997E-4</v>
      </c>
    </row>
    <row r="9" spans="1:7" x14ac:dyDescent="0.25">
      <c r="F9" t="s">
        <v>34</v>
      </c>
      <c r="G9">
        <f>(G1*PI()/180)/SQRT(3)</f>
        <v>1.0076663134634544E-2</v>
      </c>
    </row>
    <row r="12" spans="1:7" x14ac:dyDescent="0.25">
      <c r="B12" t="s">
        <v>0</v>
      </c>
      <c r="C12" t="s">
        <v>28</v>
      </c>
      <c r="D12" t="s">
        <v>29</v>
      </c>
      <c r="E12" t="s">
        <v>31</v>
      </c>
    </row>
    <row r="13" spans="1:7" x14ac:dyDescent="0.25">
      <c r="B13">
        <v>0</v>
      </c>
      <c r="C13">
        <v>0</v>
      </c>
      <c r="D13" s="3" t="s">
        <v>30</v>
      </c>
      <c r="E13" s="3" t="s">
        <v>30</v>
      </c>
    </row>
    <row r="14" spans="1:7" x14ac:dyDescent="0.25">
      <c r="B14">
        <v>1</v>
      </c>
      <c r="C14">
        <v>10</v>
      </c>
      <c r="D14">
        <v>1.2777611739991623E-2</v>
      </c>
      <c r="E14">
        <f>SQRT(((SIN(C14*PI()/180)/B14))^2*($G$8)^2+((COS(C14*PI()/180)/B14))^2*($G$9)^2)</f>
        <v>9.9242178610900785E-3</v>
      </c>
    </row>
    <row r="15" spans="1:7" x14ac:dyDescent="0.25">
      <c r="B15">
        <v>2</v>
      </c>
      <c r="C15">
        <v>16.5</v>
      </c>
      <c r="D15">
        <v>1.0449397890565152E-2</v>
      </c>
      <c r="E15">
        <f t="shared" ref="E15:E19" si="2">SQRT(((SIN(C15*PI()/180)/B15))^2*($G$8)^2+((COS(C15*PI()/180)/B15))^2*($G$9)^2)</f>
        <v>4.8317335109514369E-3</v>
      </c>
    </row>
    <row r="16" spans="1:7" x14ac:dyDescent="0.25">
      <c r="B16">
        <v>3</v>
      </c>
      <c r="C16">
        <v>24</v>
      </c>
      <c r="D16">
        <v>9.9763459954425437E-3</v>
      </c>
      <c r="E16">
        <f t="shared" si="2"/>
        <v>3.069761830405849E-3</v>
      </c>
    </row>
    <row r="17" spans="2:5" x14ac:dyDescent="0.25">
      <c r="B17">
        <v>4</v>
      </c>
      <c r="C17">
        <v>35</v>
      </c>
      <c r="D17">
        <v>1.0551416527041118E-2</v>
      </c>
      <c r="E17">
        <f t="shared" si="2"/>
        <v>2.06568366111861E-3</v>
      </c>
    </row>
    <row r="18" spans="2:5" x14ac:dyDescent="0.25">
      <c r="B18">
        <v>5</v>
      </c>
      <c r="C18">
        <v>52</v>
      </c>
      <c r="D18">
        <v>1.1596891590578924E-2</v>
      </c>
      <c r="E18">
        <f t="shared" si="2"/>
        <v>1.2449844233614624E-3</v>
      </c>
    </row>
    <row r="19" spans="2:5" x14ac:dyDescent="0.25">
      <c r="B19">
        <v>6</v>
      </c>
      <c r="C19">
        <v>56.5</v>
      </c>
      <c r="D19">
        <v>1.022668306785152E-2</v>
      </c>
      <c r="E19">
        <f t="shared" si="2"/>
        <v>9.313387996472181E-4</v>
      </c>
    </row>
    <row r="20" spans="2:5" x14ac:dyDescent="0.25">
      <c r="B20" t="s">
        <v>32</v>
      </c>
      <c r="D20">
        <f>AVERAGE(D14:D19)</f>
        <v>1.0929724468578482E-2</v>
      </c>
      <c r="E20">
        <f>AVERAGE(E14:E19)</f>
        <v>3.677953347762442E-3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3" sqref="A13"/>
    </sheetView>
  </sheetViews>
  <sheetFormatPr defaultRowHeight="15" x14ac:dyDescent="0.25"/>
  <cols>
    <col min="2" max="2" width="18.85546875" customWidth="1"/>
    <col min="3" max="3" width="31.7109375" customWidth="1"/>
    <col min="4" max="4" width="37.140625" customWidth="1"/>
    <col min="5" max="5" width="28.140625" customWidth="1"/>
  </cols>
  <sheetData>
    <row r="1" spans="1:6" x14ac:dyDescent="0.25">
      <c r="A1" t="s">
        <v>0</v>
      </c>
      <c r="B1" t="s">
        <v>13</v>
      </c>
      <c r="C1" t="s">
        <v>16</v>
      </c>
      <c r="D1" t="s">
        <v>17</v>
      </c>
      <c r="E1" t="s">
        <v>14</v>
      </c>
      <c r="F1">
        <v>10</v>
      </c>
    </row>
    <row r="2" spans="1:6" x14ac:dyDescent="0.25">
      <c r="A2">
        <v>1</v>
      </c>
      <c r="B2">
        <v>10.039999999999999</v>
      </c>
      <c r="C2">
        <f>B2-$F$1</f>
        <v>3.9999999999999147E-2</v>
      </c>
      <c r="D2" s="1">
        <f>C2/1000</f>
        <v>3.9999999999999149E-5</v>
      </c>
      <c r="E2" t="s">
        <v>15</v>
      </c>
      <c r="F2">
        <v>0.01</v>
      </c>
    </row>
    <row r="3" spans="1:6" x14ac:dyDescent="0.25">
      <c r="A3">
        <v>2</v>
      </c>
      <c r="B3">
        <v>10.07</v>
      </c>
      <c r="C3">
        <f t="shared" ref="C3:C11" si="0">B3-$F$1</f>
        <v>7.0000000000000284E-2</v>
      </c>
      <c r="D3" s="1">
        <f t="shared" ref="D3:D11" si="1">C3/1000</f>
        <v>7.0000000000000278E-5</v>
      </c>
      <c r="E3" t="s">
        <v>19</v>
      </c>
      <c r="F3">
        <f>F2/1000</f>
        <v>1.0000000000000001E-5</v>
      </c>
    </row>
    <row r="4" spans="1:6" x14ac:dyDescent="0.25">
      <c r="A4">
        <v>3</v>
      </c>
      <c r="B4">
        <v>10.09</v>
      </c>
      <c r="C4">
        <f t="shared" si="0"/>
        <v>8.9999999999999858E-2</v>
      </c>
      <c r="D4" s="1">
        <f t="shared" si="1"/>
        <v>8.9999999999999857E-5</v>
      </c>
    </row>
    <row r="5" spans="1:6" x14ac:dyDescent="0.25">
      <c r="A5">
        <v>4</v>
      </c>
      <c r="B5">
        <v>10.119999999999999</v>
      </c>
      <c r="C5">
        <f t="shared" si="0"/>
        <v>0.11999999999999922</v>
      </c>
      <c r="D5" s="1">
        <f t="shared" si="1"/>
        <v>1.1999999999999922E-4</v>
      </c>
    </row>
    <row r="6" spans="1:6" x14ac:dyDescent="0.25">
      <c r="A6">
        <v>5</v>
      </c>
      <c r="B6">
        <v>10.15</v>
      </c>
      <c r="C6">
        <f t="shared" si="0"/>
        <v>0.15000000000000036</v>
      </c>
      <c r="D6" s="1">
        <f t="shared" si="1"/>
        <v>1.5000000000000037E-4</v>
      </c>
    </row>
    <row r="7" spans="1:6" x14ac:dyDescent="0.25">
      <c r="A7">
        <v>6</v>
      </c>
      <c r="B7">
        <v>10.18</v>
      </c>
      <c r="C7">
        <f t="shared" si="0"/>
        <v>0.17999999999999972</v>
      </c>
      <c r="D7" s="1">
        <f t="shared" si="1"/>
        <v>1.7999999999999971E-4</v>
      </c>
    </row>
    <row r="8" spans="1:6" x14ac:dyDescent="0.25">
      <c r="A8">
        <v>7</v>
      </c>
      <c r="B8">
        <v>10.199999999999999</v>
      </c>
      <c r="C8">
        <f t="shared" si="0"/>
        <v>0.19999999999999929</v>
      </c>
      <c r="D8" s="1">
        <f t="shared" si="1"/>
        <v>1.9999999999999928E-4</v>
      </c>
    </row>
    <row r="9" spans="1:6" x14ac:dyDescent="0.25">
      <c r="A9">
        <v>8</v>
      </c>
      <c r="B9">
        <v>10.24</v>
      </c>
      <c r="C9">
        <f t="shared" si="0"/>
        <v>0.24000000000000021</v>
      </c>
      <c r="D9" s="1">
        <f t="shared" si="1"/>
        <v>2.4000000000000022E-4</v>
      </c>
    </row>
    <row r="10" spans="1:6" x14ac:dyDescent="0.25">
      <c r="A10">
        <v>9</v>
      </c>
      <c r="B10">
        <v>10.28</v>
      </c>
      <c r="C10">
        <f t="shared" si="0"/>
        <v>0.27999999999999936</v>
      </c>
      <c r="D10" s="1">
        <f t="shared" si="1"/>
        <v>2.7999999999999938E-4</v>
      </c>
    </row>
    <row r="11" spans="1:6" x14ac:dyDescent="0.25">
      <c r="A11">
        <v>10</v>
      </c>
      <c r="B11">
        <v>10.32</v>
      </c>
      <c r="C11">
        <f t="shared" si="0"/>
        <v>0.32000000000000028</v>
      </c>
      <c r="D11" s="1">
        <f t="shared" si="1"/>
        <v>3.200000000000003E-4</v>
      </c>
    </row>
    <row r="12" spans="1:6" ht="21" x14ac:dyDescent="0.35">
      <c r="A12" s="4" t="s">
        <v>18</v>
      </c>
      <c r="B12" s="4"/>
      <c r="C12" s="4"/>
      <c r="D12" s="4"/>
    </row>
  </sheetData>
  <mergeCells count="1">
    <mergeCell ref="A12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Interferometr Michelsona</vt:lpstr>
      <vt:lpstr>Zwierciadło</vt:lpstr>
      <vt:lpstr>Siatka dyfrakcyjna</vt:lpstr>
      <vt:lpstr>Śruba + światło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2015-03-30T14:14:15Z</dcterms:modified>
</cp:coreProperties>
</file>