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<sst xmlns="http://schemas.openxmlformats.org/spreadsheetml/2006/main" count="24" uniqueCount="24">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</sst>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"/>
    <numFmt numFmtId="166" formatCode="0.000"/>
    <numFmt numFmtId="167" formatCode="0.00E+00"/>
    <numFmt numFmtId="168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-0.22314355131421</c:v>
                </c:pt>
                <c:pt idx="2">
                  <c:v>-0.510825623765991</c:v>
                </c:pt>
                <c:pt idx="3">
                  <c:v>-0.510825623765991</c:v>
                </c:pt>
                <c:pt idx="4">
                  <c:v>-0.579818495252942</c:v>
                </c:pt>
                <c:pt idx="5">
                  <c:v>-0.693147180559945</c:v>
                </c:pt>
                <c:pt idx="6">
                  <c:v>-0.7339691750802</c:v>
                </c:pt>
                <c:pt idx="7">
                  <c:v>-0.867500567704723</c:v>
                </c:pt>
                <c:pt idx="8">
                  <c:v>-1.07880966137193</c:v>
                </c:pt>
                <c:pt idx="9">
                  <c:v>-1.27296567581289</c:v>
                </c:pt>
                <c:pt idx="10">
                  <c:v>-1.42711635564015</c:v>
                </c:pt>
                <c:pt idx="11">
                  <c:v>-1.6094379124341</c:v>
                </c:pt>
                <c:pt idx="12">
                  <c:v>-1.83258146374831</c:v>
                </c:pt>
              </c:numCache>
            </c:numRef>
          </c:yVal>
          <c:smooth val="0"/>
        </c:ser>
        <c:axId val="76183611"/>
        <c:axId val="31368859"/>
      </c:scatterChart>
      <c:valAx>
        <c:axId val="7618361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368859"/>
        <c:crosses val="autoZero"/>
        <c:crossBetween val="midCat"/>
      </c:valAx>
      <c:valAx>
        <c:axId val="313688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 [µA]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18361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65060797"/>
        <c:axId val="7674676"/>
      </c:scatterChart>
      <c:valAx>
        <c:axId val="6506079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74676"/>
        <c:crosses val="autoZero"/>
        <c:crossBetween val="midCat"/>
      </c:valAx>
      <c:valAx>
        <c:axId val="76746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0607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0.126491106406735</c:v>
                </c:pt>
                <c:pt idx="2">
                  <c:v>0.194935886896179</c:v>
                </c:pt>
                <c:pt idx="3">
                  <c:v>0.202484567313166</c:v>
                </c:pt>
                <c:pt idx="4">
                  <c:v>0.216794833886788</c:v>
                </c:pt>
                <c:pt idx="5">
                  <c:v>0.234520787991171</c:v>
                </c:pt>
                <c:pt idx="6">
                  <c:v>0.240831891575846</c:v>
                </c:pt>
                <c:pt idx="7">
                  <c:v>0.262678510731274</c:v>
                </c:pt>
                <c:pt idx="8">
                  <c:v>0.291547594742265</c:v>
                </c:pt>
                <c:pt idx="9">
                  <c:v>0.316227766016838</c:v>
                </c:pt>
                <c:pt idx="10">
                  <c:v>0.33466401061363</c:v>
                </c:pt>
                <c:pt idx="11">
                  <c:v>0.353553390593274</c:v>
                </c:pt>
                <c:pt idx="12">
                  <c:v>0.375499667110372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79975264"/>
        <c:axId val="23645179"/>
      </c:scatterChart>
      <c:valAx>
        <c:axId val="7997526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[sqrt[V]]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645179"/>
        <c:crosses val="autoZero"/>
        <c:crossBetween val="midCat"/>
      </c:valAx>
      <c:valAx>
        <c:axId val="236451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9752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-0.22314355131421</c:v>
                </c:pt>
                <c:pt idx="2">
                  <c:v>-0.510825623765991</c:v>
                </c:pt>
                <c:pt idx="3">
                  <c:v>-0.510825623765991</c:v>
                </c:pt>
                <c:pt idx="4">
                  <c:v>-0.579818495252942</c:v>
                </c:pt>
                <c:pt idx="5">
                  <c:v>-0.693147180559945</c:v>
                </c:pt>
                <c:pt idx="6">
                  <c:v>-0.7339691750802</c:v>
                </c:pt>
                <c:pt idx="7">
                  <c:v>-0.867500567704723</c:v>
                </c:pt>
                <c:pt idx="8">
                  <c:v>-1.07880966137193</c:v>
                </c:pt>
                <c:pt idx="9">
                  <c:v>-1.27296567581289</c:v>
                </c:pt>
                <c:pt idx="10">
                  <c:v>-1.42711635564015</c:v>
                </c:pt>
                <c:pt idx="11">
                  <c:v>-1.6094379124341</c:v>
                </c:pt>
                <c:pt idx="12">
                  <c:v>-1.83258146374831</c:v>
                </c:pt>
              </c:numCache>
            </c:numRef>
          </c:yVal>
          <c:smooth val="0"/>
        </c:ser>
        <c:axId val="5631990"/>
        <c:axId val="22172438"/>
      </c:scatterChart>
      <c:valAx>
        <c:axId val="563199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172438"/>
        <c:crossesAt val="0"/>
        <c:crossBetween val="midCat"/>
      </c:valAx>
      <c:valAx>
        <c:axId val="221724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31990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87161740"/>
        <c:axId val="51114838"/>
      </c:scatterChart>
      <c:valAx>
        <c:axId val="8716174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114838"/>
        <c:crossesAt val="0"/>
        <c:crossBetween val="midCat"/>
      </c:valAx>
      <c:valAx>
        <c:axId val="511148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1617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0.126491106406735</c:v>
                </c:pt>
                <c:pt idx="2">
                  <c:v>0.194935886896179</c:v>
                </c:pt>
                <c:pt idx="3">
                  <c:v>0.202484567313166</c:v>
                </c:pt>
                <c:pt idx="4">
                  <c:v>0.216794833886788</c:v>
                </c:pt>
                <c:pt idx="5">
                  <c:v>0.234520787991171</c:v>
                </c:pt>
                <c:pt idx="6">
                  <c:v>0.240831891575846</c:v>
                </c:pt>
                <c:pt idx="7">
                  <c:v>0.262678510731274</c:v>
                </c:pt>
                <c:pt idx="8">
                  <c:v>0.291547594742265</c:v>
                </c:pt>
                <c:pt idx="9">
                  <c:v>0.316227766016838</c:v>
                </c:pt>
                <c:pt idx="10">
                  <c:v>0.33466401061363</c:v>
                </c:pt>
                <c:pt idx="11">
                  <c:v>0.353553390593274</c:v>
                </c:pt>
                <c:pt idx="12">
                  <c:v>0.375499667110372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37113504"/>
        <c:axId val="82980136"/>
      </c:scatterChart>
      <c:valAx>
        <c:axId val="3711350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[sqrt(V)]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980136"/>
        <c:crosses val="autoZero"/>
        <c:crossBetween val="midCat"/>
      </c:valAx>
      <c:valAx>
        <c:axId val="829801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1135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969480</xdr:colOff>
      <xdr:row>47</xdr:row>
      <xdr:rowOff>86400</xdr:rowOff>
    </xdr:from>
    <xdr:to>
      <xdr:col>15</xdr:col>
      <xdr:colOff>835920</xdr:colOff>
      <xdr:row>64</xdr:row>
      <xdr:rowOff>87120</xdr:rowOff>
    </xdr:to>
    <xdr:graphicFrame>
      <xdr:nvGraphicFramePr>
        <xdr:cNvPr id="0" name=""/>
        <xdr:cNvGraphicFramePr/>
      </xdr:nvGraphicFramePr>
      <xdr:xfrm>
        <a:off x="11459520" y="85521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969480</xdr:colOff>
      <xdr:row>66</xdr:row>
      <xdr:rowOff>75240</xdr:rowOff>
    </xdr:from>
    <xdr:to>
      <xdr:col>15</xdr:col>
      <xdr:colOff>835920</xdr:colOff>
      <xdr:row>84</xdr:row>
      <xdr:rowOff>37800</xdr:rowOff>
    </xdr:to>
    <xdr:graphicFrame>
      <xdr:nvGraphicFramePr>
        <xdr:cNvPr id="1" name=""/>
        <xdr:cNvGraphicFramePr/>
      </xdr:nvGraphicFramePr>
      <xdr:xfrm>
        <a:off x="11459520" y="1216044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969480</xdr:colOff>
      <xdr:row>86</xdr:row>
      <xdr:rowOff>53640</xdr:rowOff>
    </xdr:from>
    <xdr:to>
      <xdr:col>15</xdr:col>
      <xdr:colOff>835920</xdr:colOff>
      <xdr:row>104</xdr:row>
      <xdr:rowOff>46800</xdr:rowOff>
    </xdr:to>
    <xdr:graphicFrame>
      <xdr:nvGraphicFramePr>
        <xdr:cNvPr id="2" name=""/>
        <xdr:cNvGraphicFramePr/>
      </xdr:nvGraphicFramePr>
      <xdr:xfrm>
        <a:off x="11459520" y="1576584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36360</xdr:colOff>
      <xdr:row>30</xdr:row>
      <xdr:rowOff>35280</xdr:rowOff>
    </xdr:from>
    <xdr:to>
      <xdr:col>6</xdr:col>
      <xdr:colOff>399240</xdr:colOff>
      <xdr:row>47</xdr:row>
      <xdr:rowOff>82080</xdr:rowOff>
    </xdr:to>
    <xdr:graphicFrame>
      <xdr:nvGraphicFramePr>
        <xdr:cNvPr id="3" name=""/>
        <xdr:cNvGraphicFramePr/>
      </xdr:nvGraphicFramePr>
      <xdr:xfrm>
        <a:off x="798120" y="5308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11880</xdr:colOff>
      <xdr:row>49</xdr:row>
      <xdr:rowOff>65160</xdr:rowOff>
    </xdr:from>
    <xdr:to>
      <xdr:col>6</xdr:col>
      <xdr:colOff>374760</xdr:colOff>
      <xdr:row>66</xdr:row>
      <xdr:rowOff>66240</xdr:rowOff>
    </xdr:to>
    <xdr:graphicFrame>
      <xdr:nvGraphicFramePr>
        <xdr:cNvPr id="4" name=""/>
        <xdr:cNvGraphicFramePr/>
      </xdr:nvGraphicFramePr>
      <xdr:xfrm>
        <a:off x="773640" y="8911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36360</xdr:colOff>
      <xdr:row>69</xdr:row>
      <xdr:rowOff>115200</xdr:rowOff>
    </xdr:from>
    <xdr:to>
      <xdr:col>6</xdr:col>
      <xdr:colOff>399240</xdr:colOff>
      <xdr:row>87</xdr:row>
      <xdr:rowOff>123840</xdr:rowOff>
    </xdr:to>
    <xdr:graphicFrame>
      <xdr:nvGraphicFramePr>
        <xdr:cNvPr id="5" name=""/>
        <xdr:cNvGraphicFramePr/>
      </xdr:nvGraphicFramePr>
      <xdr:xfrm>
        <a:off x="798120" y="12771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64" colorId="64" zoomScale="120" zoomScaleNormal="120" zoomScalePageLayoutView="100" workbookViewId="0">
      <selection pane="topLeft" activeCell="I90" activeCellId="0" sqref="I90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0" t="n">
        <v>0.25</v>
      </c>
      <c r="C2" s="0" t="n">
        <f aca="false">SQRT(((0.015)^2 + (0.05/2)^2)/3)</f>
        <v>0.0168325082306035</v>
      </c>
      <c r="D2" s="2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0.0952190457139047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0" t="n">
        <v>0.2</v>
      </c>
      <c r="C3" s="3" t="n">
        <f aca="false">SQRT(((0.015)^2 + (0.05/2)^2)/3)</f>
        <v>0.0168325082306035</v>
      </c>
      <c r="D3" s="0" t="n">
        <v>-0.016</v>
      </c>
      <c r="E3" s="1" t="n">
        <f aca="false">(0.003*ABS(D3)+0.001)/SQRT(3)</f>
        <v>0.000605063082110728</v>
      </c>
      <c r="F3" s="1" t="n">
        <f aca="false">LN(B3/$B$2)</f>
        <v>-0.22314355131421</v>
      </c>
      <c r="G3" s="1" t="n">
        <f aca="false">SQRT((C3/B3)^2+(-$C$2/$B$2)^2)</f>
        <v>0.107780641428165</v>
      </c>
      <c r="I3" s="0" t="n">
        <f aca="false">SQRT(ABS(D3))</f>
        <v>0.126491106406735</v>
      </c>
      <c r="K3" s="0" t="n">
        <f aca="false">D3*$Q$7</f>
        <v>-0.204866716128489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0" t="n">
        <v>0.15</v>
      </c>
      <c r="C4" s="3" t="n">
        <f aca="false">SQRT(((0.015)^2 + (0.05/2)^2)/3)</f>
        <v>0.0168325082306035</v>
      </c>
      <c r="D4" s="0" t="n">
        <v>-0.038</v>
      </c>
      <c r="E4" s="1" t="n">
        <f aca="false">(0.003*ABS(D4)+0.001)/SQRT(3)</f>
        <v>0.000643168199877243</v>
      </c>
      <c r="F4" s="1" t="n">
        <f aca="false">LN(B4/$B$2)</f>
        <v>-0.510825623765991</v>
      </c>
      <c r="G4" s="1" t="n">
        <f aca="false">SQRT((C4/B4)^2+(-$C$2/$B$2)^2)</f>
        <v>0.130866061016315</v>
      </c>
      <c r="I4" s="0" t="n">
        <f aca="false">SQRT(ABS(D4))</f>
        <v>0.194935886896179</v>
      </c>
      <c r="K4" s="0" t="n">
        <f aca="false">D4*$Q$7</f>
        <v>-0.486558450805161</v>
      </c>
    </row>
    <row r="5" customFormat="false" ht="13.8" hidden="false" customHeight="false" outlineLevel="0" collapsed="false">
      <c r="A5" s="0" t="n">
        <v>4</v>
      </c>
      <c r="B5" s="0" t="n">
        <v>0.15</v>
      </c>
      <c r="C5" s="0" t="n">
        <f aca="false">SQRT((($Q$3)^2 + ($Q$2/2)^2)/3)</f>
        <v>0.00168325082306035</v>
      </c>
      <c r="D5" s="0" t="n">
        <v>-0.041</v>
      </c>
      <c r="E5" s="1" t="n">
        <f aca="false">(0.003*ABS(D5)+0.001)/SQRT(3)</f>
        <v>0.00064836435229995</v>
      </c>
      <c r="F5" s="1" t="n">
        <f aca="false">LN(B5/$B$2)</f>
        <v>-0.510825623765991</v>
      </c>
      <c r="G5" s="1" t="n">
        <f aca="false">SQRT((C5/B5)^2+(-$C$2/$B$2)^2)</f>
        <v>0.0682587669040341</v>
      </c>
      <c r="I5" s="0" t="n">
        <f aca="false">SQRT(ABS(D5))</f>
        <v>0.202484567313166</v>
      </c>
      <c r="K5" s="0" t="n">
        <f aca="false">D5*$Q$7</f>
        <v>-0.524970960079253</v>
      </c>
    </row>
    <row r="6" customFormat="false" ht="13.8" hidden="false" customHeight="false" outlineLevel="0" collapsed="false">
      <c r="A6" s="0" t="n">
        <v>5</v>
      </c>
      <c r="B6" s="0" t="n">
        <v>0.14</v>
      </c>
      <c r="C6" s="0" t="n">
        <f aca="false">SQRT((($Q$3)^2 + ($Q$2/2)^2)/3)</f>
        <v>0.00168325082306035</v>
      </c>
      <c r="D6" s="0" t="n">
        <v>-0.047</v>
      </c>
      <c r="E6" s="1" t="n">
        <f aca="false">(0.003*ABS(D6)+0.001)/SQRT(3)</f>
        <v>0.000658756657145363</v>
      </c>
      <c r="F6" s="1" t="n">
        <f aca="false">LN(B6/$B$2)</f>
        <v>-0.579818495252942</v>
      </c>
      <c r="G6" s="1" t="n">
        <f aca="false">SQRT((C6/B6)^2+(-$C$2/$B$2)^2)</f>
        <v>0.0683951106181033</v>
      </c>
      <c r="I6" s="0" t="n">
        <f aca="false">SQRT(ABS(D6))</f>
        <v>0.216794833886788</v>
      </c>
      <c r="K6" s="0" t="n">
        <f aca="false">D6*$Q$7</f>
        <v>-0.601795978627437</v>
      </c>
      <c r="M6" s="0" t="s">
        <v>14</v>
      </c>
      <c r="N6" s="0" t="n">
        <f aca="false">Q7</f>
        <v>12.8041697580306</v>
      </c>
    </row>
    <row r="7" customFormat="false" ht="13.8" hidden="false" customHeight="false" outlineLevel="0" collapsed="false">
      <c r="A7" s="0" t="n">
        <v>6</v>
      </c>
      <c r="B7" s="0" t="n">
        <v>0.125</v>
      </c>
      <c r="C7" s="0" t="n">
        <f aca="false">SQRT((($Q$3)^2 + ($Q$2/2)^2)/3)</f>
        <v>0.00168325082306035</v>
      </c>
      <c r="D7" s="0" t="n">
        <v>-0.055</v>
      </c>
      <c r="E7" s="1" t="n">
        <f aca="false">(0.003*ABS(D7)+0.001)/SQRT(3)</f>
        <v>0.000672613063605914</v>
      </c>
      <c r="F7" s="1" t="n">
        <f aca="false">LN(B7/$B$2)</f>
        <v>-0.693147180559945</v>
      </c>
      <c r="G7" s="1" t="n">
        <f aca="false">SQRT((C7/B7)^2+(-$C$2/$B$2)^2)</f>
        <v>0.0686634303444466</v>
      </c>
      <c r="I7" s="0" t="n">
        <f aca="false">SQRT(ABS(D7))</f>
        <v>0.234520787991171</v>
      </c>
      <c r="K7" s="0" t="n">
        <f aca="false">D7*$Q$7</f>
        <v>-0.704229336691681</v>
      </c>
      <c r="M7" s="0" t="s">
        <v>15</v>
      </c>
      <c r="N7" s="4" t="n">
        <v>1.3806489E-023</v>
      </c>
      <c r="Q7" s="0" t="n">
        <f aca="false" t="array" ref="Q7:T14">LINEST(F2:F14,D2:D14,0,1)</f>
        <v>12.8041697580306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0" t="n">
        <v>0.12</v>
      </c>
      <c r="C8" s="0" t="n">
        <f aca="false">SQRT((($Q$3)^2 + ($Q$2/2)^2)/3)</f>
        <v>0.00168325082306035</v>
      </c>
      <c r="D8" s="0" t="n">
        <v>-0.058</v>
      </c>
      <c r="E8" s="1" t="n">
        <f aca="false">(0.003*ABS(D8)+0.001)/SQRT(3)</f>
        <v>0.000677809216028621</v>
      </c>
      <c r="F8" s="1" t="n">
        <f aca="false">LN(B8/$B$2)</f>
        <v>-0.7339691750802</v>
      </c>
      <c r="G8" s="1" t="n">
        <f aca="false">SQRT((C8/B8)^2+(-$C$2/$B$2)^2)</f>
        <v>0.0687756686088372</v>
      </c>
      <c r="I8" s="0" t="n">
        <f aca="false">SQRT(ABS(D8))</f>
        <v>0.240831891575846</v>
      </c>
      <c r="K8" s="0" t="n">
        <f aca="false">D8*$Q$7</f>
        <v>-0.742641845965773</v>
      </c>
      <c r="M8" s="5" t="s">
        <v>16</v>
      </c>
      <c r="N8" s="4" t="n">
        <v>1.60217657E-019</v>
      </c>
      <c r="Q8" s="0" t="n">
        <v>0.0558837558794591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0" t="n">
        <v>0.105</v>
      </c>
      <c r="C9" s="0" t="n">
        <f aca="false">SQRT((($Q$3)^2 + ($Q$2/2)^2)/3)</f>
        <v>0.00168325082306035</v>
      </c>
      <c r="D9" s="0" t="n">
        <v>-0.069</v>
      </c>
      <c r="E9" s="1" t="n">
        <f aca="false">(0.003*ABS(D9)+0.001)/SQRT(3)</f>
        <v>0.000696861774911878</v>
      </c>
      <c r="F9" s="1" t="n">
        <f aca="false">LN(B9/$B$2)</f>
        <v>-0.867500567704723</v>
      </c>
      <c r="G9" s="1" t="n">
        <f aca="false">SQRT((C9/B9)^2+(-$C$2/$B$2)^2)</f>
        <v>0.0692121739211856</v>
      </c>
      <c r="I9" s="0" t="n">
        <f aca="false">SQRT(ABS(D9))</f>
        <v>0.262678510731274</v>
      </c>
      <c r="K9" s="0" t="n">
        <f aca="false">D9*$Q$7</f>
        <v>-0.883487713304109</v>
      </c>
      <c r="M9" s="5" t="s">
        <v>17</v>
      </c>
      <c r="N9" s="0" t="n">
        <f aca="false">N8/(N7*N6)</f>
        <v>906.307766751817</v>
      </c>
      <c r="Q9" s="0" t="n">
        <v>0.999771466268619</v>
      </c>
      <c r="R9" s="0" t="n">
        <v>0.0160041359326443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0" t="n">
        <v>0.085</v>
      </c>
      <c r="C10" s="0" t="n">
        <f aca="false">SQRT((($Q$3)^2 + ($Q$2/2)^2)/3)</f>
        <v>0.00168325082306035</v>
      </c>
      <c r="D10" s="0" t="n">
        <v>-0.085</v>
      </c>
      <c r="E10" s="1" t="n">
        <f aca="false">(0.003*ABS(D10)+0.001)/SQRT(3)</f>
        <v>0.00072457458783298</v>
      </c>
      <c r="F10" s="1" t="n">
        <f aca="false">LN(B10/$B$2)</f>
        <v>-1.07880966137193</v>
      </c>
      <c r="G10" s="1" t="n">
        <f aca="false">SQRT((C10/B10)^2+(-$C$2/$B$2)^2)</f>
        <v>0.0701818366536416</v>
      </c>
      <c r="I10" s="0" t="n">
        <f aca="false">SQRT(ABS(D10))</f>
        <v>0.291547594742265</v>
      </c>
      <c r="K10" s="0" t="n">
        <f aca="false">D10*$Q$7</f>
        <v>-1.0883544294326</v>
      </c>
      <c r="M10" s="5" t="s">
        <v>18</v>
      </c>
      <c r="N10" s="3" t="n">
        <f aca="false">SQRT((N8/(N7*N6^2))^2*Q8^2)</f>
        <v>3.95557720226659</v>
      </c>
      <c r="Q10" s="0" t="n">
        <v>52496.6600016843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0" t="n">
        <v>0.07</v>
      </c>
      <c r="C11" s="0" t="n">
        <f aca="false">SQRT((($Q$3)^2 + ($Q$2/2)^2)/3)</f>
        <v>0.00168325082306035</v>
      </c>
      <c r="D11" s="2" t="n">
        <v>-0.1</v>
      </c>
      <c r="E11" s="1" t="n">
        <f aca="false">(0.003*ABS(D11)+0.001)/SQRT(3)</f>
        <v>0.000750555349946513</v>
      </c>
      <c r="F11" s="1" t="n">
        <f aca="false">LN(B11/$B$2)</f>
        <v>-1.27296567581289</v>
      </c>
      <c r="G11" s="1" t="n">
        <f aca="false">SQRT((C11/B11)^2+(-$C$2/$B$2)^2)</f>
        <v>0.0714952070131302</v>
      </c>
      <c r="I11" s="0" t="n">
        <f aca="false">SQRT(ABS(D11))</f>
        <v>0.316227766016838</v>
      </c>
      <c r="K11" s="0" t="n">
        <f aca="false">D11*$Q$7</f>
        <v>-1.28041697580306</v>
      </c>
      <c r="Q11" s="0" t="n">
        <v>13.44609378323</v>
      </c>
      <c r="R11" s="0" t="n">
        <v>0.00307358840340668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0" t="n">
        <v>0.06</v>
      </c>
      <c r="C12" s="0" t="n">
        <f aca="false">SQRT((($Q$3)^2 + ($Q$2/2)^2)/3)</f>
        <v>0.00168325082306035</v>
      </c>
      <c r="D12" s="0" t="n">
        <v>-0.112</v>
      </c>
      <c r="E12" s="1" t="n">
        <f aca="false">(0.003*ABS(D12)+0.001)/SQRT(3)</f>
        <v>0.00077133995963734</v>
      </c>
      <c r="F12" s="1" t="n">
        <f aca="false">LN(B12/$B$2)</f>
        <v>-1.42711635564015</v>
      </c>
      <c r="G12" s="1" t="n">
        <f aca="false">SQRT((C12/B12)^2+(-$C$2/$B$2)^2)</f>
        <v>0.0729408689992817</v>
      </c>
      <c r="I12" s="0" t="n">
        <f aca="false">SQRT(ABS(D12))</f>
        <v>0.33466401061363</v>
      </c>
      <c r="K12" s="0" t="n">
        <f aca="false">D12*$Q$7</f>
        <v>-1.43406701289942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0" t="n">
        <v>0.05</v>
      </c>
      <c r="C13" s="0" t="n">
        <f aca="false">SQRT((($Q$3)^2 + ($Q$2/2)^2)/3)</f>
        <v>0.00168325082306035</v>
      </c>
      <c r="D13" s="0" t="n">
        <v>-0.125</v>
      </c>
      <c r="E13" s="1" t="n">
        <f aca="false">(0.003*ABS(D13)+0.001)/SQRT(3)</f>
        <v>0.000793856620135735</v>
      </c>
      <c r="F13" s="1" t="n">
        <f aca="false">LN(B13/$B$2)</f>
        <v>-1.6094379124341</v>
      </c>
      <c r="G13" s="1" t="n">
        <f aca="false">SQRT((C13/B13)^2+(-$C$2/$B$2)^2)</f>
        <v>0.0752772652709081</v>
      </c>
      <c r="I13" s="0" t="n">
        <f aca="false">SQRT(ABS(D13))</f>
        <v>0.353553390593274</v>
      </c>
      <c r="K13" s="0" t="n">
        <f aca="false">D13*$Q$7</f>
        <v>-1.60052121975382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0" t="n">
        <v>0.04</v>
      </c>
      <c r="C14" s="0" t="n">
        <f aca="false">SQRT((($Q$3)^2 + ($Q$2/2)^2)/3)</f>
        <v>0.00168325082306035</v>
      </c>
      <c r="D14" s="0" t="n">
        <v>-0.141</v>
      </c>
      <c r="E14" s="1" t="n">
        <f aca="false">(0.003*ABS(D14)+0.001)/SQRT(3)</f>
        <v>0.000821569433056838</v>
      </c>
      <c r="F14" s="1" t="n">
        <f aca="false">LN(B14/$B$2)</f>
        <v>-1.83258146374831</v>
      </c>
      <c r="G14" s="1" t="n">
        <f aca="false">SQRT((C14/B14)^2+(-$C$2/$B$2)^2)</f>
        <v>0.0793987825263503</v>
      </c>
      <c r="I14" s="0" t="n">
        <f aca="false">SQRT(ABS(D14))</f>
        <v>0.375499667110372</v>
      </c>
      <c r="K14" s="0" t="n">
        <f aca="false">D14*$Q$7</f>
        <v>-1.80538793588231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</row>
    <row r="17" customFormat="false" ht="13.8" hidden="false" customHeight="false" outlineLevel="0" collapsed="false">
      <c r="B17" s="0" t="n">
        <v>1</v>
      </c>
      <c r="C17" s="2" t="n">
        <v>0</v>
      </c>
      <c r="D17" s="0" t="n">
        <v>2</v>
      </c>
      <c r="E17" s="0" t="n">
        <v>0.25</v>
      </c>
      <c r="F17" s="0" t="n">
        <v>1.5</v>
      </c>
    </row>
    <row r="18" customFormat="false" ht="13.8" hidden="false" customHeight="false" outlineLevel="0" collapsed="false">
      <c r="B18" s="0" t="n">
        <v>2</v>
      </c>
      <c r="C18" s="0" t="n">
        <v>0.016</v>
      </c>
      <c r="D18" s="0" t="n">
        <v>2</v>
      </c>
      <c r="E18" s="0" t="n">
        <v>0.2</v>
      </c>
      <c r="F18" s="0" t="n">
        <v>1.5</v>
      </c>
    </row>
    <row r="19" customFormat="false" ht="13.8" hidden="false" customHeight="false" outlineLevel="0" collapsed="false">
      <c r="B19" s="0" t="n">
        <v>3</v>
      </c>
      <c r="C19" s="0" t="n">
        <v>0.038</v>
      </c>
      <c r="D19" s="0" t="n">
        <v>2</v>
      </c>
      <c r="E19" s="0" t="n">
        <v>0.15</v>
      </c>
      <c r="F19" s="0" t="n">
        <v>1.5</v>
      </c>
    </row>
    <row r="20" customFormat="false" ht="13.8" hidden="false" customHeight="false" outlineLevel="0" collapsed="false">
      <c r="B20" s="0" t="n">
        <v>4</v>
      </c>
      <c r="C20" s="0" t="n">
        <v>0.041</v>
      </c>
      <c r="D20" s="0" t="n">
        <v>2</v>
      </c>
      <c r="E20" s="0" t="n">
        <v>0.15</v>
      </c>
      <c r="F20" s="0" t="n">
        <v>0.15</v>
      </c>
    </row>
    <row r="21" customFormat="false" ht="13.8" hidden="false" customHeight="false" outlineLevel="0" collapsed="false">
      <c r="B21" s="0" t="n">
        <v>5</v>
      </c>
      <c r="C21" s="0" t="n">
        <v>0.047</v>
      </c>
      <c r="D21" s="0" t="n">
        <v>2</v>
      </c>
      <c r="E21" s="0" t="n">
        <v>0.14</v>
      </c>
      <c r="F21" s="0" t="n">
        <v>0.15</v>
      </c>
    </row>
    <row r="22" customFormat="false" ht="13.8" hidden="false" customHeight="false" outlineLevel="0" collapsed="false">
      <c r="B22" s="0" t="n">
        <v>6</v>
      </c>
      <c r="C22" s="0" t="n">
        <v>0.055</v>
      </c>
      <c r="D22" s="0" t="n">
        <v>2</v>
      </c>
      <c r="E22" s="0" t="n">
        <v>0.125</v>
      </c>
      <c r="F22" s="0" t="n">
        <v>0.15</v>
      </c>
    </row>
    <row r="23" customFormat="false" ht="13.8" hidden="false" customHeight="false" outlineLevel="0" collapsed="false">
      <c r="B23" s="0" t="n">
        <v>7</v>
      </c>
      <c r="C23" s="0" t="n">
        <v>0.058</v>
      </c>
      <c r="D23" s="0" t="n">
        <v>2</v>
      </c>
      <c r="E23" s="0" t="n">
        <v>0.12</v>
      </c>
      <c r="F23" s="0" t="n">
        <v>0.15</v>
      </c>
    </row>
    <row r="24" customFormat="false" ht="13.8" hidden="false" customHeight="false" outlineLevel="0" collapsed="false">
      <c r="B24" s="0" t="n">
        <v>8</v>
      </c>
      <c r="C24" s="0" t="n">
        <v>0.069</v>
      </c>
      <c r="D24" s="0" t="n">
        <v>2</v>
      </c>
      <c r="E24" s="0" t="n">
        <v>0.105</v>
      </c>
      <c r="F24" s="0" t="n">
        <v>0.15</v>
      </c>
    </row>
    <row r="25" customFormat="false" ht="13.8" hidden="false" customHeight="false" outlineLevel="0" collapsed="false">
      <c r="B25" s="0" t="n">
        <v>9</v>
      </c>
      <c r="C25" s="0" t="n">
        <v>0.085</v>
      </c>
      <c r="D25" s="0" t="n">
        <v>2</v>
      </c>
      <c r="E25" s="0" t="n">
        <v>0.085</v>
      </c>
      <c r="F25" s="0" t="n">
        <v>0.15</v>
      </c>
    </row>
    <row r="26" customFormat="false" ht="13.8" hidden="false" customHeight="false" outlineLevel="0" collapsed="false">
      <c r="B26" s="0" t="n">
        <v>10</v>
      </c>
      <c r="C26" s="2" t="n">
        <v>0.1</v>
      </c>
      <c r="D26" s="0" t="n">
        <v>2</v>
      </c>
      <c r="E26" s="0" t="n">
        <v>0.07</v>
      </c>
      <c r="F26" s="0" t="n">
        <v>0.15</v>
      </c>
    </row>
    <row r="27" customFormat="false" ht="13.8" hidden="false" customHeight="false" outlineLevel="0" collapsed="false">
      <c r="B27" s="0" t="n">
        <v>11</v>
      </c>
      <c r="C27" s="0" t="n">
        <v>0.112</v>
      </c>
      <c r="D27" s="0" t="n">
        <v>2</v>
      </c>
      <c r="E27" s="0" t="n">
        <v>0.06</v>
      </c>
      <c r="F27" s="0" t="n">
        <v>0.15</v>
      </c>
    </row>
    <row r="28" customFormat="false" ht="13.8" hidden="false" customHeight="false" outlineLevel="0" collapsed="false">
      <c r="B28" s="0" t="n">
        <v>12</v>
      </c>
      <c r="C28" s="0" t="n">
        <v>0.125</v>
      </c>
      <c r="D28" s="0" t="n">
        <v>2</v>
      </c>
      <c r="E28" s="0" t="n">
        <v>0.05</v>
      </c>
      <c r="F28" s="0" t="n">
        <v>0.15</v>
      </c>
    </row>
    <row r="29" customFormat="false" ht="13.8" hidden="false" customHeight="false" outlineLevel="0" collapsed="false">
      <c r="B29" s="0" t="n">
        <v>13</v>
      </c>
      <c r="C29" s="0" t="n">
        <v>0.141</v>
      </c>
      <c r="D29" s="0" t="n">
        <v>2</v>
      </c>
      <c r="E29" s="0" t="n">
        <v>0.04</v>
      </c>
      <c r="F29" s="0" t="n">
        <v>0.15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8" customFormat="false" ht="13.8" hidden="false" customHeight="false" outlineLevel="0" collapsed="false"/>
    <row r="4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2018-05-11T19:25:32Z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