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<sst xmlns="http://schemas.openxmlformats.org/spreadsheetml/2006/main" count="24" uniqueCount="24">
  <si>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l.p</t>
  </si>
  <si>
    <t xml:space="preserve">I_a [µA]</t>
  </si>
  <si>
    <t xml:space="preserve">\Delta I_a [mA]</t>
  </si>
  <si>
    <t xml:space="preserve">U[V]</t>
  </si>
  <si>
    <t xml:space="preserve">\Delta v [mV]</t>
  </si>
  <si>
    <t xml:space="preserve">ln l_a/l_a_0</t>
  </si>
  <si>
    <t xml:space="preserve">\Delta ln</t>
  </si>
  <si>
    <t xml:space="preserve">sqrt</t>
  </si>
  <si>
    <t xml:space="preserve">liest</t>
  </si>
  <si>
    <t xml:space="preserve">zakres amperomierz [mA]</t>
  </si>
  <si>
    <t xml:space="preserve">prąd żarzenia </t>
  </si>
  <si>
    <t xml:space="preserve">najmn. Podziałka [mA]</t>
  </si>
  <si>
    <t xml:space="preserve">zakres</t>
  </si>
  <si>
    <t xml:space="preserve">Delta U</t>
  </si>
  <si>
    <t xml:space="preserve">a</t>
  </si>
  <si>
    <t xml:space="preserve">k</t>
  </si>
  <si>
    <t xml:space="preserve">e</t>
  </si>
  <si>
    <t xml:space="preserve">T</t>
  </si>
  <si>
    <t xml:space="preserve">blad T</t>
  </si>
  <si>
    <t xml:space="preserve">Lp</t>
  </si>
  <si>
    <t xml:space="preserve">Ua</t>
  </si>
  <si>
    <t xml:space="preserve">zakres Ua</t>
  </si>
  <si>
    <t xml:space="preserve">Ia</t>
  </si>
  <si>
    <t xml:space="preserve">zakres Ia [µA]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</si>
</sst>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000"/>
    <numFmt numFmtId="166" formatCode="0.000"/>
    <numFmt numFmtId="167" formatCode="0.00E+00"/>
    <numFmt numFmtId="168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9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0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1"/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Arkusz1!$G$2:$G$14</c:f>
                <c:numCache>
                  <c:formatCode>General</c:formatCode>
                  <c:ptCount val="13"/>
                  <c:pt idx="0">
                    <c:v>0.0952190457139047</c:v>
                  </c:pt>
                  <c:pt idx="1">
                    <c:v>0.107780641428165</c:v>
                  </c:pt>
                  <c:pt idx="2">
                    <c:v>0.130866061016315</c:v>
                  </c:pt>
                  <c:pt idx="3">
                    <c:v>0.0682587669040341</c:v>
                  </c:pt>
                  <c:pt idx="4">
                    <c:v>0.0683951106181033</c:v>
                  </c:pt>
                  <c:pt idx="5">
                    <c:v>0.0686634303444466</c:v>
                  </c:pt>
                  <c:pt idx="6">
                    <c:v>0.0687756686088372</c:v>
                  </c:pt>
                  <c:pt idx="7">
                    <c:v>0.0692121739211856</c:v>
                  </c:pt>
                  <c:pt idx="8">
                    <c:v>0.0701818366536416</c:v>
                  </c:pt>
                  <c:pt idx="9">
                    <c:v>0.0714952070131302</c:v>
                  </c:pt>
                  <c:pt idx="10">
                    <c:v>0.0729408689992817</c:v>
                  </c:pt>
                  <c:pt idx="11">
                    <c:v>0.0752772652709081</c:v>
                  </c:pt>
                  <c:pt idx="12">
                    <c:v>0.0793987825263503</c:v>
                  </c:pt>
                </c:numCache>
              </c:numRef>
            </c:plus>
            <c:minus>
              <c:numRef>
                <c:f>Arkusz1!$G$2:$G$14</c:f>
                <c:numCache>
                  <c:formatCode>General</c:formatCode>
                  <c:ptCount val="13"/>
                  <c:pt idx="0">
                    <c:v>0.0952190457139047</c:v>
                  </c:pt>
                  <c:pt idx="1">
                    <c:v>0.107780641428165</c:v>
                  </c:pt>
                  <c:pt idx="2">
                    <c:v>0.130866061016315</c:v>
                  </c:pt>
                  <c:pt idx="3">
                    <c:v>0.0682587669040341</c:v>
                  </c:pt>
                  <c:pt idx="4">
                    <c:v>0.0683951106181033</c:v>
                  </c:pt>
                  <c:pt idx="5">
                    <c:v>0.0686634303444466</c:v>
                  </c:pt>
                  <c:pt idx="6">
                    <c:v>0.0687756686088372</c:v>
                  </c:pt>
                  <c:pt idx="7">
                    <c:v>0.0692121739211856</c:v>
                  </c:pt>
                  <c:pt idx="8">
                    <c:v>0.0701818366536416</c:v>
                  </c:pt>
                  <c:pt idx="9">
                    <c:v>0.0714952070131302</c:v>
                  </c:pt>
                  <c:pt idx="10">
                    <c:v>0.0729408689992817</c:v>
                  </c:pt>
                  <c:pt idx="11">
                    <c:v>0.0752772652709081</c:v>
                  </c:pt>
                  <c:pt idx="12">
                    <c:v>0.0793987825263503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plus>
            <c:min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minus>
          </c:errBars>
          <c:xVal>
            <c:numRef>
              <c:f>Arkusz1!$D$2:$D$14</c:f>
              <c:numCache>
                <c:formatCode>General</c:formatCode>
                <c:ptCount val="13"/>
                <c:pt idx="0">
                  <c:v>0</c:v>
                </c:pt>
                <c:pt idx="1">
                  <c:v>-0.016</c:v>
                </c:pt>
                <c:pt idx="2">
                  <c:v>-0.038</c:v>
                </c:pt>
                <c:pt idx="3">
                  <c:v>-0.041</c:v>
                </c:pt>
                <c:pt idx="4">
                  <c:v>-0.047</c:v>
                </c:pt>
                <c:pt idx="5">
                  <c:v>-0.055</c:v>
                </c:pt>
                <c:pt idx="6">
                  <c:v>-0.058</c:v>
                </c:pt>
                <c:pt idx="7">
                  <c:v>-0.069</c:v>
                </c:pt>
                <c:pt idx="8">
                  <c:v>-0.085</c:v>
                </c:pt>
                <c:pt idx="9">
                  <c:v>-0.1</c:v>
                </c:pt>
                <c:pt idx="10">
                  <c:v>-0.112</c:v>
                </c:pt>
                <c:pt idx="11">
                  <c:v>-0.125</c:v>
                </c:pt>
                <c:pt idx="12">
                  <c:v>-0.141</c:v>
                </c:pt>
              </c:numCache>
            </c:numRef>
          </c:xVal>
          <c:yVal>
            <c:numRef>
              <c:f>Arkusz1!$F$2:$F$14</c:f>
              <c:numCache>
                <c:formatCode>General</c:formatCode>
                <c:ptCount val="13"/>
                <c:pt idx="0">
                  <c:v>0</c:v>
                </c:pt>
                <c:pt idx="1">
                  <c:v>-0.22314355131421</c:v>
                </c:pt>
                <c:pt idx="2">
                  <c:v>-0.510825623765991</c:v>
                </c:pt>
                <c:pt idx="3">
                  <c:v>-0.510825623765991</c:v>
                </c:pt>
                <c:pt idx="4">
                  <c:v>-0.579818495252942</c:v>
                </c:pt>
                <c:pt idx="5">
                  <c:v>-0.693147180559945</c:v>
                </c:pt>
                <c:pt idx="6">
                  <c:v>-0.7339691750802</c:v>
                </c:pt>
                <c:pt idx="7">
                  <c:v>-0.867500567704723</c:v>
                </c:pt>
                <c:pt idx="8">
                  <c:v>-1.07880966137193</c:v>
                </c:pt>
                <c:pt idx="9">
                  <c:v>-1.27296567581289</c:v>
                </c:pt>
                <c:pt idx="10">
                  <c:v>-1.42711635564015</c:v>
                </c:pt>
                <c:pt idx="11">
                  <c:v>-1.6094379124341</c:v>
                </c:pt>
                <c:pt idx="12">
                  <c:v>-1.83258146374831</c:v>
                </c:pt>
              </c:numCache>
            </c:numRef>
          </c:yVal>
          <c:smooth val="0"/>
        </c:ser>
        <c:axId val="47134656"/>
        <c:axId val="1681735"/>
      </c:scatterChart>
      <c:valAx>
        <c:axId val="4713465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U_a [V]</a:t>
                </a:r>
              </a:p>
            </c:rich>
          </c:tx>
          <c:overlay val="0"/>
        </c:title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681735"/>
        <c:crosses val="autoZero"/>
        <c:crossBetween val="midCat"/>
      </c:valAx>
      <c:valAx>
        <c:axId val="16817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ln(I_a/I_a0) [µA]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7134656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exp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Arkusz1!$C$2:$C$14</c:f>
                <c:numCache>
                  <c:formatCode>General</c:formatCode>
                  <c:ptCount val="13"/>
                  <c:pt idx="0">
                    <c:v>0.0168325082306035</c:v>
                  </c:pt>
                  <c:pt idx="1">
                    <c:v>0.0168325082306035</c:v>
                  </c:pt>
                  <c:pt idx="2">
                    <c:v>0.0168325082306035</c:v>
                  </c:pt>
                  <c:pt idx="3">
                    <c:v>0.00168325082306035</c:v>
                  </c:pt>
                  <c:pt idx="4">
                    <c:v>0.00168325082306035</c:v>
                  </c:pt>
                  <c:pt idx="5">
                    <c:v>0.00168325082306035</c:v>
                  </c:pt>
                  <c:pt idx="6">
                    <c:v>0.00168325082306035</c:v>
                  </c:pt>
                  <c:pt idx="7">
                    <c:v>0.00168325082306035</c:v>
                  </c:pt>
                  <c:pt idx="8">
                    <c:v>0.00168325082306035</c:v>
                  </c:pt>
                  <c:pt idx="9">
                    <c:v>0.00168325082306035</c:v>
                  </c:pt>
                  <c:pt idx="10">
                    <c:v>0.00168325082306035</c:v>
                  </c:pt>
                  <c:pt idx="11">
                    <c:v>0.00168325082306035</c:v>
                  </c:pt>
                  <c:pt idx="12">
                    <c:v>0.00168325082306035</c:v>
                  </c:pt>
                </c:numCache>
              </c:numRef>
            </c:plus>
            <c:minus>
              <c:numRef>
                <c:f>Arkusz1!$C$2:$C$14</c:f>
                <c:numCache>
                  <c:formatCode>General</c:formatCode>
                  <c:ptCount val="13"/>
                  <c:pt idx="0">
                    <c:v>0.0168325082306035</c:v>
                  </c:pt>
                  <c:pt idx="1">
                    <c:v>0.0168325082306035</c:v>
                  </c:pt>
                  <c:pt idx="2">
                    <c:v>0.0168325082306035</c:v>
                  </c:pt>
                  <c:pt idx="3">
                    <c:v>0.00168325082306035</c:v>
                  </c:pt>
                  <c:pt idx="4">
                    <c:v>0.00168325082306035</c:v>
                  </c:pt>
                  <c:pt idx="5">
                    <c:v>0.00168325082306035</c:v>
                  </c:pt>
                  <c:pt idx="6">
                    <c:v>0.00168325082306035</c:v>
                  </c:pt>
                  <c:pt idx="7">
                    <c:v>0.00168325082306035</c:v>
                  </c:pt>
                  <c:pt idx="8">
                    <c:v>0.00168325082306035</c:v>
                  </c:pt>
                  <c:pt idx="9">
                    <c:v>0.00168325082306035</c:v>
                  </c:pt>
                  <c:pt idx="10">
                    <c:v>0.00168325082306035</c:v>
                  </c:pt>
                  <c:pt idx="11">
                    <c:v>0.00168325082306035</c:v>
                  </c:pt>
                  <c:pt idx="12">
                    <c:v>0.00168325082306035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plus>
            <c:min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minus>
          </c:errBars>
          <c:xVal>
            <c:numRef>
              <c:f>Arkusz1!$D$2:$D$14</c:f>
              <c:numCache>
                <c:formatCode>General</c:formatCode>
                <c:ptCount val="13"/>
                <c:pt idx="0">
                  <c:v>0</c:v>
                </c:pt>
                <c:pt idx="1">
                  <c:v>-0.016</c:v>
                </c:pt>
                <c:pt idx="2">
                  <c:v>-0.038</c:v>
                </c:pt>
                <c:pt idx="3">
                  <c:v>-0.041</c:v>
                </c:pt>
                <c:pt idx="4">
                  <c:v>-0.047</c:v>
                </c:pt>
                <c:pt idx="5">
                  <c:v>-0.055</c:v>
                </c:pt>
                <c:pt idx="6">
                  <c:v>-0.058</c:v>
                </c:pt>
                <c:pt idx="7">
                  <c:v>-0.069</c:v>
                </c:pt>
                <c:pt idx="8">
                  <c:v>-0.085</c:v>
                </c:pt>
                <c:pt idx="9">
                  <c:v>-0.1</c:v>
                </c:pt>
                <c:pt idx="10">
                  <c:v>-0.112</c:v>
                </c:pt>
                <c:pt idx="11">
                  <c:v>-0.125</c:v>
                </c:pt>
                <c:pt idx="12">
                  <c:v>-0.141</c:v>
                </c:pt>
              </c:numCache>
            </c:numRef>
          </c:xVal>
          <c:yVal>
            <c:numRef>
              <c:f>Arkusz1!$B$2:$B$14</c:f>
              <c:numCache>
                <c:formatCode>General</c:formatCode>
                <c:ptCount val="13"/>
                <c:pt idx="0">
                  <c:v>0.25</c:v>
                </c:pt>
                <c:pt idx="1">
                  <c:v>0.2</c:v>
                </c:pt>
                <c:pt idx="2">
                  <c:v>0.15</c:v>
                </c:pt>
                <c:pt idx="3">
                  <c:v>0.15</c:v>
                </c:pt>
                <c:pt idx="4">
                  <c:v>0.14</c:v>
                </c:pt>
                <c:pt idx="5">
                  <c:v>0.125</c:v>
                </c:pt>
                <c:pt idx="6">
                  <c:v>0.12</c:v>
                </c:pt>
                <c:pt idx="7">
                  <c:v>0.105</c:v>
                </c:pt>
                <c:pt idx="8">
                  <c:v>0.085</c:v>
                </c:pt>
                <c:pt idx="9">
                  <c:v>0.07</c:v>
                </c:pt>
                <c:pt idx="10">
                  <c:v>0.06</c:v>
                </c:pt>
                <c:pt idx="11">
                  <c:v>0.05</c:v>
                </c:pt>
                <c:pt idx="12">
                  <c:v>0.04</c:v>
                </c:pt>
              </c:numCache>
            </c:numRef>
          </c:yVal>
          <c:smooth val="0"/>
        </c:ser>
        <c:axId val="2168748"/>
        <c:axId val="88735142"/>
      </c:scatterChart>
      <c:valAx>
        <c:axId val="2168748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U_a [V]</a:t>
                </a:r>
              </a:p>
            </c:rich>
          </c:tx>
          <c:overlay val="0"/>
        </c:title>
        <c:numFmt formatCode="0.0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8735142"/>
        <c:crosses val="autoZero"/>
        <c:crossBetween val="midCat"/>
      </c:valAx>
      <c:valAx>
        <c:axId val="8873514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I_a [µA]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6874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Arkusz1!$I$2:$I$14</c:f>
              <c:numCache>
                <c:formatCode>General</c:formatCode>
                <c:ptCount val="13"/>
                <c:pt idx="0">
                  <c:v>0</c:v>
                </c:pt>
                <c:pt idx="1">
                  <c:v>0.126491106406735</c:v>
                </c:pt>
                <c:pt idx="2">
                  <c:v>0.194935886896179</c:v>
                </c:pt>
                <c:pt idx="3">
                  <c:v>0.202484567313166</c:v>
                </c:pt>
                <c:pt idx="4">
                  <c:v>0.216794833886788</c:v>
                </c:pt>
                <c:pt idx="5">
                  <c:v>0.234520787991171</c:v>
                </c:pt>
                <c:pt idx="6">
                  <c:v>0.240831891575846</c:v>
                </c:pt>
                <c:pt idx="7">
                  <c:v>0.262678510731274</c:v>
                </c:pt>
                <c:pt idx="8">
                  <c:v>0.291547594742265</c:v>
                </c:pt>
                <c:pt idx="9">
                  <c:v>0.316227766016838</c:v>
                </c:pt>
                <c:pt idx="10">
                  <c:v>0.33466401061363</c:v>
                </c:pt>
                <c:pt idx="11">
                  <c:v>0.353553390593274</c:v>
                </c:pt>
                <c:pt idx="12">
                  <c:v>0.375499667110372</c:v>
                </c:pt>
              </c:numCache>
            </c:numRef>
          </c:xVal>
          <c:yVal>
            <c:numRef>
              <c:f>Arkusz1!$B$2:$B$14</c:f>
              <c:numCache>
                <c:formatCode>General</c:formatCode>
                <c:ptCount val="13"/>
                <c:pt idx="0">
                  <c:v>0.25</c:v>
                </c:pt>
                <c:pt idx="1">
                  <c:v>0.2</c:v>
                </c:pt>
                <c:pt idx="2">
                  <c:v>0.15</c:v>
                </c:pt>
                <c:pt idx="3">
                  <c:v>0.15</c:v>
                </c:pt>
                <c:pt idx="4">
                  <c:v>0.14</c:v>
                </c:pt>
                <c:pt idx="5">
                  <c:v>0.125</c:v>
                </c:pt>
                <c:pt idx="6">
                  <c:v>0.12</c:v>
                </c:pt>
                <c:pt idx="7">
                  <c:v>0.105</c:v>
                </c:pt>
                <c:pt idx="8">
                  <c:v>0.085</c:v>
                </c:pt>
                <c:pt idx="9">
                  <c:v>0.07</c:v>
                </c:pt>
                <c:pt idx="10">
                  <c:v>0.06</c:v>
                </c:pt>
                <c:pt idx="11">
                  <c:v>0.05</c:v>
                </c:pt>
                <c:pt idx="12">
                  <c:v>0.04</c:v>
                </c:pt>
              </c:numCache>
            </c:numRef>
          </c:yVal>
          <c:smooth val="0"/>
        </c:ser>
        <c:axId val="48277680"/>
        <c:axId val="60359910"/>
      </c:scatterChart>
      <c:valAx>
        <c:axId val="4827768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sqrt(U_a) [sqrt[V]]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359910"/>
        <c:crosses val="autoZero"/>
        <c:crossBetween val="midCat"/>
      </c:valAx>
      <c:valAx>
        <c:axId val="6035991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I_a [µA]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827768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linear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Arkusz1!$G$2:$G$14</c:f>
                <c:numCache>
                  <c:formatCode>General</c:formatCode>
                  <c:ptCount val="13"/>
                  <c:pt idx="0">
                    <c:v>0.0952190457139047</c:v>
                  </c:pt>
                  <c:pt idx="1">
                    <c:v>0.107780641428165</c:v>
                  </c:pt>
                  <c:pt idx="2">
                    <c:v>0.130866061016315</c:v>
                  </c:pt>
                  <c:pt idx="3">
                    <c:v>0.0682587669040341</c:v>
                  </c:pt>
                  <c:pt idx="4">
                    <c:v>0.0683951106181033</c:v>
                  </c:pt>
                  <c:pt idx="5">
                    <c:v>0.0686634303444466</c:v>
                  </c:pt>
                  <c:pt idx="6">
                    <c:v>0.0687756686088372</c:v>
                  </c:pt>
                  <c:pt idx="7">
                    <c:v>0.0692121739211856</c:v>
                  </c:pt>
                  <c:pt idx="8">
                    <c:v>0.0701818366536416</c:v>
                  </c:pt>
                  <c:pt idx="9">
                    <c:v>0.0714952070131302</c:v>
                  </c:pt>
                  <c:pt idx="10">
                    <c:v>0.0729408689992817</c:v>
                  </c:pt>
                  <c:pt idx="11">
                    <c:v>0.0752772652709081</c:v>
                  </c:pt>
                  <c:pt idx="12">
                    <c:v>0.0793987825263503</c:v>
                  </c:pt>
                </c:numCache>
              </c:numRef>
            </c:plus>
            <c:minus>
              <c:numRef>
                <c:f>Arkusz1!$G$2:$G$14</c:f>
                <c:numCache>
                  <c:formatCode>General</c:formatCode>
                  <c:ptCount val="13"/>
                  <c:pt idx="0">
                    <c:v>0.0952190457139047</c:v>
                  </c:pt>
                  <c:pt idx="1">
                    <c:v>0.107780641428165</c:v>
                  </c:pt>
                  <c:pt idx="2">
                    <c:v>0.130866061016315</c:v>
                  </c:pt>
                  <c:pt idx="3">
                    <c:v>0.0682587669040341</c:v>
                  </c:pt>
                  <c:pt idx="4">
                    <c:v>0.0683951106181033</c:v>
                  </c:pt>
                  <c:pt idx="5">
                    <c:v>0.0686634303444466</c:v>
                  </c:pt>
                  <c:pt idx="6">
                    <c:v>0.0687756686088372</c:v>
                  </c:pt>
                  <c:pt idx="7">
                    <c:v>0.0692121739211856</c:v>
                  </c:pt>
                  <c:pt idx="8">
                    <c:v>0.0701818366536416</c:v>
                  </c:pt>
                  <c:pt idx="9">
                    <c:v>0.0714952070131302</c:v>
                  </c:pt>
                  <c:pt idx="10">
                    <c:v>0.0729408689992817</c:v>
                  </c:pt>
                  <c:pt idx="11">
                    <c:v>0.0752772652709081</c:v>
                  </c:pt>
                  <c:pt idx="12">
                    <c:v>0.0793987825263503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plus>
            <c:min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minus>
          </c:errBars>
          <c:xVal>
            <c:numRef>
              <c:f>Arkusz1!$D$2:$D$14</c:f>
              <c:numCache>
                <c:formatCode>General</c:formatCode>
                <c:ptCount val="13"/>
                <c:pt idx="0">
                  <c:v>0</c:v>
                </c:pt>
                <c:pt idx="1">
                  <c:v>-0.016</c:v>
                </c:pt>
                <c:pt idx="2">
                  <c:v>-0.038</c:v>
                </c:pt>
                <c:pt idx="3">
                  <c:v>-0.041</c:v>
                </c:pt>
                <c:pt idx="4">
                  <c:v>-0.047</c:v>
                </c:pt>
                <c:pt idx="5">
                  <c:v>-0.055</c:v>
                </c:pt>
                <c:pt idx="6">
                  <c:v>-0.058</c:v>
                </c:pt>
                <c:pt idx="7">
                  <c:v>-0.069</c:v>
                </c:pt>
                <c:pt idx="8">
                  <c:v>-0.085</c:v>
                </c:pt>
                <c:pt idx="9">
                  <c:v>-0.1</c:v>
                </c:pt>
                <c:pt idx="10">
                  <c:v>-0.112</c:v>
                </c:pt>
                <c:pt idx="11">
                  <c:v>-0.125</c:v>
                </c:pt>
                <c:pt idx="12">
                  <c:v>-0.141</c:v>
                </c:pt>
              </c:numCache>
            </c:numRef>
          </c:xVal>
          <c:yVal>
            <c:numRef>
              <c:f>Arkusz1!$F$2:$F$14</c:f>
              <c:numCache>
                <c:formatCode>General</c:formatCode>
                <c:ptCount val="13"/>
                <c:pt idx="0">
                  <c:v>0</c:v>
                </c:pt>
                <c:pt idx="1">
                  <c:v>-0.22314355131421</c:v>
                </c:pt>
                <c:pt idx="2">
                  <c:v>-0.510825623765991</c:v>
                </c:pt>
                <c:pt idx="3">
                  <c:v>-0.510825623765991</c:v>
                </c:pt>
                <c:pt idx="4">
                  <c:v>-0.579818495252942</c:v>
                </c:pt>
                <c:pt idx="5">
                  <c:v>-0.693147180559945</c:v>
                </c:pt>
                <c:pt idx="6">
                  <c:v>-0.7339691750802</c:v>
                </c:pt>
                <c:pt idx="7">
                  <c:v>-0.867500567704723</c:v>
                </c:pt>
                <c:pt idx="8">
                  <c:v>-1.07880966137193</c:v>
                </c:pt>
                <c:pt idx="9">
                  <c:v>-1.27296567581289</c:v>
                </c:pt>
                <c:pt idx="10">
                  <c:v>-1.42711635564015</c:v>
                </c:pt>
                <c:pt idx="11">
                  <c:v>-1.6094379124341</c:v>
                </c:pt>
                <c:pt idx="12">
                  <c:v>-1.83258146374831</c:v>
                </c:pt>
              </c:numCache>
            </c:numRef>
          </c:yVal>
          <c:smooth val="0"/>
        </c:ser>
        <c:axId val="13485343"/>
        <c:axId val="31035203"/>
      </c:scatterChart>
      <c:valAx>
        <c:axId val="13485343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U_a [V]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1035203"/>
        <c:crossesAt val="0"/>
        <c:crossBetween val="midCat"/>
      </c:valAx>
      <c:valAx>
        <c:axId val="3103520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ln(I_a/I_a0)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3485343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>
              <c:idx val="12"/>
              <c:dLblPos val="r"/>
              <c:showLegendKey val="0"/>
              <c:showVal val="0"/>
              <c:showCatName val="0"/>
              <c:showSerName val="0"/>
              <c:showPercent val="0"/>
            </c:dLbl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>
                <a:solidFill>
                  <a:srgbClr val="004586"/>
                </a:solidFill>
              </a:ln>
            </c:spPr>
            <c:trendlineType val="exp"/>
            <c:forward val="0"/>
            <c:backward val="0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Arkusz1!$C$2:$C$14</c:f>
                <c:numCache>
                  <c:formatCode>General</c:formatCode>
                  <c:ptCount val="13"/>
                  <c:pt idx="0">
                    <c:v>0.0168325082306035</c:v>
                  </c:pt>
                  <c:pt idx="1">
                    <c:v>0.0168325082306035</c:v>
                  </c:pt>
                  <c:pt idx="2">
                    <c:v>0.0168325082306035</c:v>
                  </c:pt>
                  <c:pt idx="3">
                    <c:v>0.00168325082306035</c:v>
                  </c:pt>
                  <c:pt idx="4">
                    <c:v>0.00168325082306035</c:v>
                  </c:pt>
                  <c:pt idx="5">
                    <c:v>0.00168325082306035</c:v>
                  </c:pt>
                  <c:pt idx="6">
                    <c:v>0.00168325082306035</c:v>
                  </c:pt>
                  <c:pt idx="7">
                    <c:v>0.00168325082306035</c:v>
                  </c:pt>
                  <c:pt idx="8">
                    <c:v>0.00168325082306035</c:v>
                  </c:pt>
                  <c:pt idx="9">
                    <c:v>0.00168325082306035</c:v>
                  </c:pt>
                  <c:pt idx="10">
                    <c:v>0.00168325082306035</c:v>
                  </c:pt>
                  <c:pt idx="11">
                    <c:v>0.00168325082306035</c:v>
                  </c:pt>
                  <c:pt idx="12">
                    <c:v>0.00168325082306035</c:v>
                  </c:pt>
                </c:numCache>
              </c:numRef>
            </c:plus>
            <c:minus>
              <c:numRef>
                <c:f>Arkusz1!$C$2:$C$14</c:f>
                <c:numCache>
                  <c:formatCode>General</c:formatCode>
                  <c:ptCount val="13"/>
                  <c:pt idx="0">
                    <c:v>0.0168325082306035</c:v>
                  </c:pt>
                  <c:pt idx="1">
                    <c:v>0.0168325082306035</c:v>
                  </c:pt>
                  <c:pt idx="2">
                    <c:v>0.0168325082306035</c:v>
                  </c:pt>
                  <c:pt idx="3">
                    <c:v>0.00168325082306035</c:v>
                  </c:pt>
                  <c:pt idx="4">
                    <c:v>0.00168325082306035</c:v>
                  </c:pt>
                  <c:pt idx="5">
                    <c:v>0.00168325082306035</c:v>
                  </c:pt>
                  <c:pt idx="6">
                    <c:v>0.00168325082306035</c:v>
                  </c:pt>
                  <c:pt idx="7">
                    <c:v>0.00168325082306035</c:v>
                  </c:pt>
                  <c:pt idx="8">
                    <c:v>0.00168325082306035</c:v>
                  </c:pt>
                  <c:pt idx="9">
                    <c:v>0.00168325082306035</c:v>
                  </c:pt>
                  <c:pt idx="10">
                    <c:v>0.00168325082306035</c:v>
                  </c:pt>
                  <c:pt idx="11">
                    <c:v>0.00168325082306035</c:v>
                  </c:pt>
                  <c:pt idx="12">
                    <c:v>0.00168325082306035</c:v>
                  </c:pt>
                </c:numCache>
              </c:numRef>
            </c:minus>
          </c:errBars>
          <c:errBars>
            <c:errDir val="x"/>
            <c:errBarType val="both"/>
            <c:errValType val="cust"/>
            <c:noEndCap val="0"/>
            <c:pl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plus>
            <c:minus>
              <c:numRef>
                <c:f>Arkusz1!$E$2:$E$14</c:f>
                <c:numCache>
                  <c:formatCode>General</c:formatCode>
                  <c:ptCount val="13"/>
                  <c:pt idx="0">
                    <c:v>0.000577350269189626</c:v>
                  </c:pt>
                  <c:pt idx="1">
                    <c:v>0.000605063082110728</c:v>
                  </c:pt>
                  <c:pt idx="2">
                    <c:v>0.000643168199877243</c:v>
                  </c:pt>
                  <c:pt idx="3">
                    <c:v>0.00064836435229995</c:v>
                  </c:pt>
                  <c:pt idx="4">
                    <c:v>0.000658756657145363</c:v>
                  </c:pt>
                  <c:pt idx="5">
                    <c:v>0.000672613063605914</c:v>
                  </c:pt>
                  <c:pt idx="6">
                    <c:v>0.000677809216028621</c:v>
                  </c:pt>
                  <c:pt idx="7">
                    <c:v>0.000696861774911878</c:v>
                  </c:pt>
                  <c:pt idx="8">
                    <c:v>0.00072457458783298</c:v>
                  </c:pt>
                  <c:pt idx="9">
                    <c:v>0.000750555349946513</c:v>
                  </c:pt>
                  <c:pt idx="10">
                    <c:v>0.00077133995963734</c:v>
                  </c:pt>
                  <c:pt idx="11">
                    <c:v>0.000793856620135735</c:v>
                  </c:pt>
                  <c:pt idx="12">
                    <c:v>0.000821569433056838</c:v>
                  </c:pt>
                </c:numCache>
              </c:numRef>
            </c:minus>
          </c:errBars>
          <c:xVal>
            <c:numRef>
              <c:f>Arkusz1!$D$2:$D$14</c:f>
              <c:numCache>
                <c:formatCode>General</c:formatCode>
                <c:ptCount val="13"/>
                <c:pt idx="0">
                  <c:v>0</c:v>
                </c:pt>
                <c:pt idx="1">
                  <c:v>-0.016</c:v>
                </c:pt>
                <c:pt idx="2">
                  <c:v>-0.038</c:v>
                </c:pt>
                <c:pt idx="3">
                  <c:v>-0.041</c:v>
                </c:pt>
                <c:pt idx="4">
                  <c:v>-0.047</c:v>
                </c:pt>
                <c:pt idx="5">
                  <c:v>-0.055</c:v>
                </c:pt>
                <c:pt idx="6">
                  <c:v>-0.058</c:v>
                </c:pt>
                <c:pt idx="7">
                  <c:v>-0.069</c:v>
                </c:pt>
                <c:pt idx="8">
                  <c:v>-0.085</c:v>
                </c:pt>
                <c:pt idx="9">
                  <c:v>-0.1</c:v>
                </c:pt>
                <c:pt idx="10">
                  <c:v>-0.112</c:v>
                </c:pt>
                <c:pt idx="11">
                  <c:v>-0.125</c:v>
                </c:pt>
                <c:pt idx="12">
                  <c:v>-0.141</c:v>
                </c:pt>
              </c:numCache>
            </c:numRef>
          </c:xVal>
          <c:yVal>
            <c:numRef>
              <c:f>Arkusz1!$B$2:$B$14</c:f>
              <c:numCache>
                <c:formatCode>General</c:formatCode>
                <c:ptCount val="13"/>
                <c:pt idx="0">
                  <c:v>0.25</c:v>
                </c:pt>
                <c:pt idx="1">
                  <c:v>0.2</c:v>
                </c:pt>
                <c:pt idx="2">
                  <c:v>0.15</c:v>
                </c:pt>
                <c:pt idx="3">
                  <c:v>0.15</c:v>
                </c:pt>
                <c:pt idx="4">
                  <c:v>0.14</c:v>
                </c:pt>
                <c:pt idx="5">
                  <c:v>0.125</c:v>
                </c:pt>
                <c:pt idx="6">
                  <c:v>0.12</c:v>
                </c:pt>
                <c:pt idx="7">
                  <c:v>0.105</c:v>
                </c:pt>
                <c:pt idx="8">
                  <c:v>0.085</c:v>
                </c:pt>
                <c:pt idx="9">
                  <c:v>0.07</c:v>
                </c:pt>
                <c:pt idx="10">
                  <c:v>0.06</c:v>
                </c:pt>
                <c:pt idx="11">
                  <c:v>0.05</c:v>
                </c:pt>
                <c:pt idx="12">
                  <c:v>0.04</c:v>
                </c:pt>
              </c:numCache>
            </c:numRef>
          </c:yVal>
          <c:smooth val="0"/>
        </c:ser>
        <c:axId val="70792749"/>
        <c:axId val="56342218"/>
      </c:scatterChart>
      <c:valAx>
        <c:axId val="7079274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U_a [V]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6342218"/>
        <c:crossesAt val="0"/>
        <c:crossBetween val="midCat"/>
      </c:valAx>
      <c:valAx>
        <c:axId val="5634221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I_a [µA]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79274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Arkusz1!$I$2:$I$14</c:f>
              <c:numCache>
                <c:formatCode>General</c:formatCode>
                <c:ptCount val="13"/>
                <c:pt idx="0">
                  <c:v>0</c:v>
                </c:pt>
                <c:pt idx="1">
                  <c:v>0.126491106406735</c:v>
                </c:pt>
                <c:pt idx="2">
                  <c:v>0.194935886896179</c:v>
                </c:pt>
                <c:pt idx="3">
                  <c:v>0.202484567313166</c:v>
                </c:pt>
                <c:pt idx="4">
                  <c:v>0.216794833886788</c:v>
                </c:pt>
                <c:pt idx="5">
                  <c:v>0.234520787991171</c:v>
                </c:pt>
                <c:pt idx="6">
                  <c:v>0.240831891575846</c:v>
                </c:pt>
                <c:pt idx="7">
                  <c:v>0.262678510731274</c:v>
                </c:pt>
                <c:pt idx="8">
                  <c:v>0.291547594742265</c:v>
                </c:pt>
                <c:pt idx="9">
                  <c:v>0.316227766016838</c:v>
                </c:pt>
                <c:pt idx="10">
                  <c:v>0.33466401061363</c:v>
                </c:pt>
                <c:pt idx="11">
                  <c:v>0.353553390593274</c:v>
                </c:pt>
                <c:pt idx="12">
                  <c:v>0.375499667110372</c:v>
                </c:pt>
              </c:numCache>
            </c:numRef>
          </c:xVal>
          <c:yVal>
            <c:numRef>
              <c:f>Arkusz1!$B$2:$B$14</c:f>
              <c:numCache>
                <c:formatCode>General</c:formatCode>
                <c:ptCount val="13"/>
                <c:pt idx="0">
                  <c:v>0.25</c:v>
                </c:pt>
                <c:pt idx="1">
                  <c:v>0.2</c:v>
                </c:pt>
                <c:pt idx="2">
                  <c:v>0.15</c:v>
                </c:pt>
                <c:pt idx="3">
                  <c:v>0.15</c:v>
                </c:pt>
                <c:pt idx="4">
                  <c:v>0.14</c:v>
                </c:pt>
                <c:pt idx="5">
                  <c:v>0.125</c:v>
                </c:pt>
                <c:pt idx="6">
                  <c:v>0.12</c:v>
                </c:pt>
                <c:pt idx="7">
                  <c:v>0.105</c:v>
                </c:pt>
                <c:pt idx="8">
                  <c:v>0.085</c:v>
                </c:pt>
                <c:pt idx="9">
                  <c:v>0.07</c:v>
                </c:pt>
                <c:pt idx="10">
                  <c:v>0.06</c:v>
                </c:pt>
                <c:pt idx="11">
                  <c:v>0.05</c:v>
                </c:pt>
                <c:pt idx="12">
                  <c:v>0.04</c:v>
                </c:pt>
              </c:numCache>
            </c:numRef>
          </c:yVal>
          <c:smooth val="0"/>
        </c:ser>
        <c:axId val="70067481"/>
        <c:axId val="8162955"/>
      </c:scatterChart>
      <c:valAx>
        <c:axId val="70067481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sqrt(U_a) [sqrt(V)]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62955"/>
        <c:crosses val="autoZero"/>
        <c:crossBetween val="midCat"/>
      </c:valAx>
      <c:valAx>
        <c:axId val="816295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I_a [µA]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006748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<Relationship Id="rId3" Type="http://schemas.openxmlformats.org/officeDocument/2006/relationships/chart" Target="../charts/chart15.xml"/><Relationship Id="rId4" Type="http://schemas.openxmlformats.org/officeDocument/2006/relationships/chart" Target="../charts/chart16.xml"/><Relationship Id="rId5" Type="http://schemas.openxmlformats.org/officeDocument/2006/relationships/chart" Target="../charts/chart17.xml"/><Relationship Id="rId6" Type="http://schemas.openxmlformats.org/officeDocument/2006/relationships/chart" Target="../charts/chart18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969480</xdr:colOff>
      <xdr:row>47</xdr:row>
      <xdr:rowOff>86400</xdr:rowOff>
    </xdr:from>
    <xdr:to>
      <xdr:col>15</xdr:col>
      <xdr:colOff>835560</xdr:colOff>
      <xdr:row>64</xdr:row>
      <xdr:rowOff>86760</xdr:rowOff>
    </xdr:to>
    <xdr:graphicFrame>
      <xdr:nvGraphicFramePr>
        <xdr:cNvPr id="0" name=""/>
        <xdr:cNvGraphicFramePr/>
      </xdr:nvGraphicFramePr>
      <xdr:xfrm>
        <a:off x="11459520" y="855216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969480</xdr:colOff>
      <xdr:row>66</xdr:row>
      <xdr:rowOff>75240</xdr:rowOff>
    </xdr:from>
    <xdr:to>
      <xdr:col>15</xdr:col>
      <xdr:colOff>835560</xdr:colOff>
      <xdr:row>84</xdr:row>
      <xdr:rowOff>37440</xdr:rowOff>
    </xdr:to>
    <xdr:graphicFrame>
      <xdr:nvGraphicFramePr>
        <xdr:cNvPr id="1" name=""/>
        <xdr:cNvGraphicFramePr/>
      </xdr:nvGraphicFramePr>
      <xdr:xfrm>
        <a:off x="11459520" y="1216044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969480</xdr:colOff>
      <xdr:row>86</xdr:row>
      <xdr:rowOff>53640</xdr:rowOff>
    </xdr:from>
    <xdr:to>
      <xdr:col>15</xdr:col>
      <xdr:colOff>835560</xdr:colOff>
      <xdr:row>104</xdr:row>
      <xdr:rowOff>46440</xdr:rowOff>
    </xdr:to>
    <xdr:graphicFrame>
      <xdr:nvGraphicFramePr>
        <xdr:cNvPr id="2" name=""/>
        <xdr:cNvGraphicFramePr/>
      </xdr:nvGraphicFramePr>
      <xdr:xfrm>
        <a:off x="11459520" y="1576584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36360</xdr:colOff>
      <xdr:row>30</xdr:row>
      <xdr:rowOff>35280</xdr:rowOff>
    </xdr:from>
    <xdr:to>
      <xdr:col>6</xdr:col>
      <xdr:colOff>398880</xdr:colOff>
      <xdr:row>47</xdr:row>
      <xdr:rowOff>81720</xdr:rowOff>
    </xdr:to>
    <xdr:graphicFrame>
      <xdr:nvGraphicFramePr>
        <xdr:cNvPr id="3" name=""/>
        <xdr:cNvGraphicFramePr/>
      </xdr:nvGraphicFramePr>
      <xdr:xfrm>
        <a:off x="798120" y="53082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</xdr:col>
      <xdr:colOff>11880</xdr:colOff>
      <xdr:row>49</xdr:row>
      <xdr:rowOff>65160</xdr:rowOff>
    </xdr:from>
    <xdr:to>
      <xdr:col>6</xdr:col>
      <xdr:colOff>374400</xdr:colOff>
      <xdr:row>66</xdr:row>
      <xdr:rowOff>65880</xdr:rowOff>
    </xdr:to>
    <xdr:graphicFrame>
      <xdr:nvGraphicFramePr>
        <xdr:cNvPr id="4" name=""/>
        <xdr:cNvGraphicFramePr/>
      </xdr:nvGraphicFramePr>
      <xdr:xfrm>
        <a:off x="773640" y="89118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</xdr:col>
      <xdr:colOff>36360</xdr:colOff>
      <xdr:row>69</xdr:row>
      <xdr:rowOff>115200</xdr:rowOff>
    </xdr:from>
    <xdr:to>
      <xdr:col>6</xdr:col>
      <xdr:colOff>398880</xdr:colOff>
      <xdr:row>87</xdr:row>
      <xdr:rowOff>123480</xdr:rowOff>
    </xdr:to>
    <xdr:graphicFrame>
      <xdr:nvGraphicFramePr>
        <xdr:cNvPr id="5" name=""/>
        <xdr:cNvGraphicFramePr/>
      </xdr:nvGraphicFramePr>
      <xdr:xfrm>
        <a:off x="798120" y="1277172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4"/>
  <sheetViews>
    <sheetView showFormulas="false" showGridLines="true" showRowColHeaders="true" showZeros="true" rightToLeft="false" tabSelected="true" showOutlineSymbols="true" defaultGridColor="true" view="normal" topLeftCell="A22" colorId="64" zoomScale="120" zoomScaleNormal="120" zoomScalePageLayoutView="100" workbookViewId="0">
      <selection pane="topLeft" activeCell="I42" activeCellId="0" sqref="I42"/>
    </sheetView>
  </sheetViews>
  <sheetFormatPr defaultRowHeight="15" zeroHeight="false" outlineLevelRow="0" outlineLevelCol="0"/>
  <cols>
    <col collapsed="false" customWidth="true" hidden="false" outlineLevel="0" max="2" min="1" style="0" width="8.57"/>
    <col collapsed="false" customWidth="true" hidden="false" outlineLevel="0" max="3" min="3" style="0" width="17.14"/>
    <col collapsed="false" customWidth="true" hidden="false" outlineLevel="0" max="4" min="4" style="0" width="8.57"/>
    <col collapsed="false" customWidth="true" hidden="false" outlineLevel="0" max="5" min="5" style="1" width="12.85"/>
    <col collapsed="false" customWidth="true" hidden="false" outlineLevel="0" max="6" min="6" style="1" width="13.57"/>
    <col collapsed="false" customWidth="true" hidden="false" outlineLevel="0" max="7" min="7" style="1" width="14.43"/>
    <col collapsed="false" customWidth="true" hidden="false" outlineLevel="0" max="11" min="8" style="0" width="8.57"/>
    <col collapsed="false" customWidth="true" hidden="false" outlineLevel="0" max="13" min="12" style="0" width="12"/>
    <col collapsed="false" customWidth="true" hidden="false" outlineLevel="0" max="14" min="14" style="0" width="33.71"/>
    <col collapsed="false" customWidth="true" hidden="false" outlineLevel="0" max="15" min="15" style="0" width="8.57"/>
    <col collapsed="false" customWidth="true" hidden="false" outlineLevel="0" max="16" min="16" style="0" width="24.15"/>
    <col collapsed="false" customWidth="true" hidden="false" outlineLevel="0" max="18" min="17" style="0" width="12"/>
    <col collapsed="false" customWidth="true" hidden="false" outlineLevel="0" max="19" min="19" style="0" width="8.57"/>
    <col collapsed="false" customWidth="true" hidden="false" outlineLevel="0" max="20" min="20" style="0" width="13.28"/>
    <col collapsed="false" customWidth="true" hidden="false" outlineLevel="0" max="1025" min="2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I1" s="1" t="s">
        <v>7</v>
      </c>
      <c r="K1" s="0" t="s">
        <v>8</v>
      </c>
      <c r="P1" s="0" t="s">
        <v>9</v>
      </c>
      <c r="Q1" s="0" t="n">
        <v>0.15</v>
      </c>
      <c r="T1" s="0" t="s">
        <v>10</v>
      </c>
      <c r="U1" s="0" t="n">
        <v>0.582</v>
      </c>
    </row>
    <row r="2" customFormat="false" ht="13.8" hidden="false" customHeight="false" outlineLevel="0" collapsed="false">
      <c r="A2" s="0" t="n">
        <v>1</v>
      </c>
      <c r="B2" s="0" t="n">
        <v>0.25</v>
      </c>
      <c r="C2" s="0" t="n">
        <f aca="false">SQRT(((0.015)^2 + (0.05/2)^2)/3)</f>
        <v>0.0168325082306035</v>
      </c>
      <c r="D2" s="2" t="n">
        <v>0</v>
      </c>
      <c r="E2" s="1" t="n">
        <f aca="false">(0.003*ABS(D2)+0.001)/SQRT(3)</f>
        <v>0.000577350269189626</v>
      </c>
      <c r="F2" s="1" t="n">
        <f aca="false">LN(B2/$B$2)</f>
        <v>0</v>
      </c>
      <c r="G2" s="1" t="n">
        <f aca="false">SQRT((C2/B2)^2+(-$C$2/$B$2)^2)</f>
        <v>0.0952190457139047</v>
      </c>
      <c r="I2" s="0" t="n">
        <f aca="false">SQRT(ABS(D2))</f>
        <v>0</v>
      </c>
      <c r="K2" s="0" t="n">
        <f aca="false">D2*$Q$7</f>
        <v>0</v>
      </c>
      <c r="P2" s="0" t="s">
        <v>11</v>
      </c>
      <c r="Q2" s="0" t="n">
        <v>0.005</v>
      </c>
      <c r="T2" s="0" t="s">
        <v>12</v>
      </c>
    </row>
    <row r="3" customFormat="false" ht="13.8" hidden="false" customHeight="false" outlineLevel="0" collapsed="false">
      <c r="A3" s="0" t="n">
        <v>2</v>
      </c>
      <c r="B3" s="0" t="n">
        <v>0.2</v>
      </c>
      <c r="C3" s="3" t="n">
        <f aca="false">SQRT(((0.015)^2 + (0.05/2)^2)/3)</f>
        <v>0.0168325082306035</v>
      </c>
      <c r="D3" s="0" t="n">
        <v>-0.016</v>
      </c>
      <c r="E3" s="1" t="n">
        <f aca="false">(0.003*ABS(D3)+0.001)/SQRT(3)</f>
        <v>0.000605063082110728</v>
      </c>
      <c r="F3" s="1" t="n">
        <f aca="false">LN(B3/$B$2)</f>
        <v>-0.22314355131421</v>
      </c>
      <c r="G3" s="1" t="n">
        <f aca="false">SQRT((C3/B3)^2+(-$C$2/$B$2)^2)</f>
        <v>0.107780641428165</v>
      </c>
      <c r="I3" s="0" t="n">
        <f aca="false">SQRT(ABS(D3))</f>
        <v>0.126491106406735</v>
      </c>
      <c r="K3" s="0" t="n">
        <f aca="false">D3*$Q$7</f>
        <v>-0.204866716128489</v>
      </c>
      <c r="P3" s="0" t="s">
        <v>13</v>
      </c>
      <c r="Q3" s="0" t="n">
        <f aca="false">Q1*0.01</f>
        <v>0.0015</v>
      </c>
    </row>
    <row r="4" customFormat="false" ht="13.8" hidden="false" customHeight="false" outlineLevel="0" collapsed="false">
      <c r="A4" s="0" t="n">
        <v>3</v>
      </c>
      <c r="B4" s="0" t="n">
        <v>0.15</v>
      </c>
      <c r="C4" s="3" t="n">
        <f aca="false">SQRT(((0.015)^2 + (0.05/2)^2)/3)</f>
        <v>0.0168325082306035</v>
      </c>
      <c r="D4" s="0" t="n">
        <v>-0.038</v>
      </c>
      <c r="E4" s="1" t="n">
        <f aca="false">(0.003*ABS(D4)+0.001)/SQRT(3)</f>
        <v>0.000643168199877243</v>
      </c>
      <c r="F4" s="1" t="n">
        <f aca="false">LN(B4/$B$2)</f>
        <v>-0.510825623765991</v>
      </c>
      <c r="G4" s="1" t="n">
        <f aca="false">SQRT((C4/B4)^2+(-$C$2/$B$2)^2)</f>
        <v>0.130866061016315</v>
      </c>
      <c r="I4" s="0" t="n">
        <f aca="false">SQRT(ABS(D4))</f>
        <v>0.194935886896179</v>
      </c>
      <c r="K4" s="0" t="n">
        <f aca="false">D4*$Q$7</f>
        <v>-0.486558450805161</v>
      </c>
    </row>
    <row r="5" customFormat="false" ht="13.8" hidden="false" customHeight="false" outlineLevel="0" collapsed="false">
      <c r="A5" s="0" t="n">
        <v>4</v>
      </c>
      <c r="B5" s="0" t="n">
        <v>0.15</v>
      </c>
      <c r="C5" s="0" t="n">
        <f aca="false">SQRT((($Q$3)^2 + ($Q$2/2)^2)/3)</f>
        <v>0.00168325082306035</v>
      </c>
      <c r="D5" s="0" t="n">
        <v>-0.041</v>
      </c>
      <c r="E5" s="1" t="n">
        <f aca="false">(0.003*ABS(D5)+0.001)/SQRT(3)</f>
        <v>0.00064836435229995</v>
      </c>
      <c r="F5" s="1" t="n">
        <f aca="false">LN(B5/$B$2)</f>
        <v>-0.510825623765991</v>
      </c>
      <c r="G5" s="1" t="n">
        <f aca="false">SQRT((C5/B5)^2+(-$C$2/$B$2)^2)</f>
        <v>0.0682587669040341</v>
      </c>
      <c r="I5" s="0" t="n">
        <f aca="false">SQRT(ABS(D5))</f>
        <v>0.202484567313166</v>
      </c>
      <c r="K5" s="0" t="n">
        <f aca="false">D5*$Q$7</f>
        <v>-0.524970960079253</v>
      </c>
    </row>
    <row r="6" customFormat="false" ht="13.8" hidden="false" customHeight="false" outlineLevel="0" collapsed="false">
      <c r="A6" s="0" t="n">
        <v>5</v>
      </c>
      <c r="B6" s="0" t="n">
        <v>0.14</v>
      </c>
      <c r="C6" s="0" t="n">
        <f aca="false">SQRT((($Q$3)^2 + ($Q$2/2)^2)/3)</f>
        <v>0.00168325082306035</v>
      </c>
      <c r="D6" s="0" t="n">
        <v>-0.047</v>
      </c>
      <c r="E6" s="1" t="n">
        <f aca="false">(0.003*ABS(D6)+0.001)/SQRT(3)</f>
        <v>0.000658756657145363</v>
      </c>
      <c r="F6" s="1" t="n">
        <f aca="false">LN(B6/$B$2)</f>
        <v>-0.579818495252942</v>
      </c>
      <c r="G6" s="1" t="n">
        <f aca="false">SQRT((C6/B6)^2+(-$C$2/$B$2)^2)</f>
        <v>0.0683951106181033</v>
      </c>
      <c r="I6" s="0" t="n">
        <f aca="false">SQRT(ABS(D6))</f>
        <v>0.216794833886788</v>
      </c>
      <c r="K6" s="0" t="n">
        <f aca="false">D6*$Q$7</f>
        <v>-0.601795978627437</v>
      </c>
      <c r="M6" s="0" t="s">
        <v>14</v>
      </c>
      <c r="N6" s="0" t="n">
        <f aca="false">Q7</f>
        <v>12.8041697580306</v>
      </c>
    </row>
    <row r="7" customFormat="false" ht="13.8" hidden="false" customHeight="false" outlineLevel="0" collapsed="false">
      <c r="A7" s="0" t="n">
        <v>6</v>
      </c>
      <c r="B7" s="0" t="n">
        <v>0.125</v>
      </c>
      <c r="C7" s="0" t="n">
        <f aca="false">SQRT((($Q$3)^2 + ($Q$2/2)^2)/3)</f>
        <v>0.00168325082306035</v>
      </c>
      <c r="D7" s="0" t="n">
        <v>-0.055</v>
      </c>
      <c r="E7" s="1" t="n">
        <f aca="false">(0.003*ABS(D7)+0.001)/SQRT(3)</f>
        <v>0.000672613063605914</v>
      </c>
      <c r="F7" s="1" t="n">
        <f aca="false">LN(B7/$B$2)</f>
        <v>-0.693147180559945</v>
      </c>
      <c r="G7" s="1" t="n">
        <f aca="false">SQRT((C7/B7)^2+(-$C$2/$B$2)^2)</f>
        <v>0.0686634303444466</v>
      </c>
      <c r="I7" s="0" t="n">
        <f aca="false">SQRT(ABS(D7))</f>
        <v>0.234520787991171</v>
      </c>
      <c r="K7" s="0" t="n">
        <f aca="false">D7*$Q$7</f>
        <v>-0.704229336691681</v>
      </c>
      <c r="M7" s="0" t="s">
        <v>15</v>
      </c>
      <c r="N7" s="4" t="n">
        <v>1.3806489E-023</v>
      </c>
      <c r="Q7" s="0" t="n">
        <f aca="false" t="array" ref="Q7:T14">LINEST(F2:F14,D2:D14,0,1)</f>
        <v>12.8041697580306</v>
      </c>
      <c r="R7" s="0" t="n">
        <v>0</v>
      </c>
      <c r="S7" s="0" t="e">
        <v>#N/A</v>
      </c>
      <c r="T7" s="0" t="e">
        <v>#N/A</v>
      </c>
    </row>
    <row r="8" customFormat="false" ht="13.8" hidden="false" customHeight="false" outlineLevel="0" collapsed="false">
      <c r="A8" s="0" t="n">
        <v>7</v>
      </c>
      <c r="B8" s="0" t="n">
        <v>0.12</v>
      </c>
      <c r="C8" s="0" t="n">
        <f aca="false">SQRT((($Q$3)^2 + ($Q$2/2)^2)/3)</f>
        <v>0.00168325082306035</v>
      </c>
      <c r="D8" s="0" t="n">
        <v>-0.058</v>
      </c>
      <c r="E8" s="1" t="n">
        <f aca="false">(0.003*ABS(D8)+0.001)/SQRT(3)</f>
        <v>0.000677809216028621</v>
      </c>
      <c r="F8" s="1" t="n">
        <f aca="false">LN(B8/$B$2)</f>
        <v>-0.7339691750802</v>
      </c>
      <c r="G8" s="1" t="n">
        <f aca="false">SQRT((C8/B8)^2+(-$C$2/$B$2)^2)</f>
        <v>0.0687756686088372</v>
      </c>
      <c r="I8" s="0" t="n">
        <f aca="false">SQRT(ABS(D8))</f>
        <v>0.240831891575846</v>
      </c>
      <c r="K8" s="0" t="n">
        <f aca="false">D8*$Q$7</f>
        <v>-0.742641845965773</v>
      </c>
      <c r="M8" s="5" t="s">
        <v>16</v>
      </c>
      <c r="N8" s="4" t="n">
        <v>1.60217657E-019</v>
      </c>
      <c r="Q8" s="0" t="n">
        <v>0.0558837558794591</v>
      </c>
      <c r="R8" s="0" t="e">
        <v>#N/A</v>
      </c>
      <c r="S8" s="0" t="e">
        <v>#N/A</v>
      </c>
      <c r="T8" s="0" t="e">
        <v>#N/A</v>
      </c>
    </row>
    <row r="9" customFormat="false" ht="13.8" hidden="false" customHeight="false" outlineLevel="0" collapsed="false">
      <c r="A9" s="0" t="n">
        <v>8</v>
      </c>
      <c r="B9" s="0" t="n">
        <v>0.105</v>
      </c>
      <c r="C9" s="0" t="n">
        <f aca="false">SQRT((($Q$3)^2 + ($Q$2/2)^2)/3)</f>
        <v>0.00168325082306035</v>
      </c>
      <c r="D9" s="0" t="n">
        <v>-0.069</v>
      </c>
      <c r="E9" s="1" t="n">
        <f aca="false">(0.003*ABS(D9)+0.001)/SQRT(3)</f>
        <v>0.000696861774911878</v>
      </c>
      <c r="F9" s="1" t="n">
        <f aca="false">LN(B9/$B$2)</f>
        <v>-0.867500567704723</v>
      </c>
      <c r="G9" s="1" t="n">
        <f aca="false">SQRT((C9/B9)^2+(-$C$2/$B$2)^2)</f>
        <v>0.0692121739211856</v>
      </c>
      <c r="I9" s="0" t="n">
        <f aca="false">SQRT(ABS(D9))</f>
        <v>0.262678510731274</v>
      </c>
      <c r="K9" s="0" t="n">
        <f aca="false">D9*$Q$7</f>
        <v>-0.883487713304109</v>
      </c>
      <c r="M9" s="5" t="s">
        <v>17</v>
      </c>
      <c r="N9" s="0" t="n">
        <f aca="false">N8/(N7*N6)</f>
        <v>906.307766751817</v>
      </c>
      <c r="Q9" s="0" t="n">
        <v>0.999771466268619</v>
      </c>
      <c r="R9" s="0" t="n">
        <v>0.0160041359326443</v>
      </c>
      <c r="S9" s="0" t="e">
        <v>#N/A</v>
      </c>
      <c r="T9" s="0" t="e">
        <v>#N/A</v>
      </c>
    </row>
    <row r="10" customFormat="false" ht="13.8" hidden="false" customHeight="false" outlineLevel="0" collapsed="false">
      <c r="A10" s="0" t="n">
        <v>9</v>
      </c>
      <c r="B10" s="0" t="n">
        <v>0.085</v>
      </c>
      <c r="C10" s="0" t="n">
        <f aca="false">SQRT((($Q$3)^2 + ($Q$2/2)^2)/3)</f>
        <v>0.00168325082306035</v>
      </c>
      <c r="D10" s="0" t="n">
        <v>-0.085</v>
      </c>
      <c r="E10" s="1" t="n">
        <f aca="false">(0.003*ABS(D10)+0.001)/SQRT(3)</f>
        <v>0.00072457458783298</v>
      </c>
      <c r="F10" s="1" t="n">
        <f aca="false">LN(B10/$B$2)</f>
        <v>-1.07880966137193</v>
      </c>
      <c r="G10" s="1" t="n">
        <f aca="false">SQRT((C10/B10)^2+(-$C$2/$B$2)^2)</f>
        <v>0.0701818366536416</v>
      </c>
      <c r="I10" s="0" t="n">
        <f aca="false">SQRT(ABS(D10))</f>
        <v>0.291547594742265</v>
      </c>
      <c r="K10" s="0" t="n">
        <f aca="false">D10*$Q$7</f>
        <v>-1.0883544294326</v>
      </c>
      <c r="M10" s="5" t="s">
        <v>18</v>
      </c>
      <c r="N10" s="3" t="n">
        <f aca="false">SQRT((N8/(N7*N6^2))^2*Q8^2)</f>
        <v>3.95557720226659</v>
      </c>
      <c r="Q10" s="0" t="n">
        <v>52496.6600016843</v>
      </c>
      <c r="R10" s="0" t="n">
        <v>12</v>
      </c>
      <c r="S10" s="0" t="e">
        <v>#N/A</v>
      </c>
      <c r="T10" s="0" t="e">
        <v>#N/A</v>
      </c>
    </row>
    <row r="11" customFormat="false" ht="13.8" hidden="false" customHeight="false" outlineLevel="0" collapsed="false">
      <c r="A11" s="0" t="n">
        <v>10</v>
      </c>
      <c r="B11" s="0" t="n">
        <v>0.07</v>
      </c>
      <c r="C11" s="0" t="n">
        <f aca="false">SQRT((($Q$3)^2 + ($Q$2/2)^2)/3)</f>
        <v>0.00168325082306035</v>
      </c>
      <c r="D11" s="2" t="n">
        <v>-0.1</v>
      </c>
      <c r="E11" s="1" t="n">
        <f aca="false">(0.003*ABS(D11)+0.001)/SQRT(3)</f>
        <v>0.000750555349946513</v>
      </c>
      <c r="F11" s="1" t="n">
        <f aca="false">LN(B11/$B$2)</f>
        <v>-1.27296567581289</v>
      </c>
      <c r="G11" s="1" t="n">
        <f aca="false">SQRT((C11/B11)^2+(-$C$2/$B$2)^2)</f>
        <v>0.0714952070131302</v>
      </c>
      <c r="I11" s="0" t="n">
        <f aca="false">SQRT(ABS(D11))</f>
        <v>0.316227766016838</v>
      </c>
      <c r="K11" s="0" t="n">
        <f aca="false">D11*$Q$7</f>
        <v>-1.28041697580306</v>
      </c>
      <c r="Q11" s="0" t="n">
        <v>13.44609378323</v>
      </c>
      <c r="R11" s="0" t="n">
        <v>0.00307358840340668</v>
      </c>
      <c r="S11" s="0" t="e">
        <v>#N/A</v>
      </c>
      <c r="T11" s="0" t="e">
        <v>#N/A</v>
      </c>
    </row>
    <row r="12" customFormat="false" ht="13.8" hidden="false" customHeight="false" outlineLevel="0" collapsed="false">
      <c r="A12" s="0" t="n">
        <v>11</v>
      </c>
      <c r="B12" s="0" t="n">
        <v>0.06</v>
      </c>
      <c r="C12" s="0" t="n">
        <f aca="false">SQRT((($Q$3)^2 + ($Q$2/2)^2)/3)</f>
        <v>0.00168325082306035</v>
      </c>
      <c r="D12" s="0" t="n">
        <v>-0.112</v>
      </c>
      <c r="E12" s="1" t="n">
        <f aca="false">(0.003*ABS(D12)+0.001)/SQRT(3)</f>
        <v>0.00077133995963734</v>
      </c>
      <c r="F12" s="1" t="n">
        <f aca="false">LN(B12/$B$2)</f>
        <v>-1.42711635564015</v>
      </c>
      <c r="G12" s="1" t="n">
        <f aca="false">SQRT((C12/B12)^2+(-$C$2/$B$2)^2)</f>
        <v>0.0729408689992817</v>
      </c>
      <c r="I12" s="0" t="n">
        <f aca="false">SQRT(ABS(D12))</f>
        <v>0.33466401061363</v>
      </c>
      <c r="K12" s="0" t="n">
        <f aca="false">D12*$Q$7</f>
        <v>-1.43406701289942</v>
      </c>
      <c r="Q12" s="0" t="e">
        <v>#N/A</v>
      </c>
      <c r="R12" s="0" t="e">
        <v>#N/A</v>
      </c>
      <c r="S12" s="0" t="e">
        <v>#N/A</v>
      </c>
      <c r="T12" s="0" t="e">
        <v>#N/A</v>
      </c>
    </row>
    <row r="13" customFormat="false" ht="13.8" hidden="false" customHeight="false" outlineLevel="0" collapsed="false">
      <c r="A13" s="0" t="n">
        <v>12</v>
      </c>
      <c r="B13" s="0" t="n">
        <v>0.05</v>
      </c>
      <c r="C13" s="0" t="n">
        <f aca="false">SQRT((($Q$3)^2 + ($Q$2/2)^2)/3)</f>
        <v>0.00168325082306035</v>
      </c>
      <c r="D13" s="0" t="n">
        <v>-0.125</v>
      </c>
      <c r="E13" s="1" t="n">
        <f aca="false">(0.003*ABS(D13)+0.001)/SQRT(3)</f>
        <v>0.000793856620135735</v>
      </c>
      <c r="F13" s="1" t="n">
        <f aca="false">LN(B13/$B$2)</f>
        <v>-1.6094379124341</v>
      </c>
      <c r="G13" s="1" t="n">
        <f aca="false">SQRT((C13/B13)^2+(-$C$2/$B$2)^2)</f>
        <v>0.0752772652709081</v>
      </c>
      <c r="I13" s="0" t="n">
        <f aca="false">SQRT(ABS(D13))</f>
        <v>0.353553390593274</v>
      </c>
      <c r="K13" s="0" t="n">
        <f aca="false">D13*$Q$7</f>
        <v>-1.60052121975382</v>
      </c>
      <c r="Q13" s="0" t="e">
        <v>#N/A</v>
      </c>
      <c r="R13" s="0" t="e">
        <v>#N/A</v>
      </c>
      <c r="S13" s="0" t="e">
        <v>#N/A</v>
      </c>
      <c r="T13" s="0" t="e">
        <v>#N/A</v>
      </c>
    </row>
    <row r="14" customFormat="false" ht="13.8" hidden="false" customHeight="false" outlineLevel="0" collapsed="false">
      <c r="A14" s="0" t="n">
        <v>13</v>
      </c>
      <c r="B14" s="0" t="n">
        <v>0.04</v>
      </c>
      <c r="C14" s="0" t="n">
        <f aca="false">SQRT((($Q$3)^2 + ($Q$2/2)^2)/3)</f>
        <v>0.00168325082306035</v>
      </c>
      <c r="D14" s="0" t="n">
        <v>-0.141</v>
      </c>
      <c r="E14" s="1" t="n">
        <f aca="false">(0.003*ABS(D14)+0.001)/SQRT(3)</f>
        <v>0.000821569433056838</v>
      </c>
      <c r="F14" s="1" t="n">
        <f aca="false">LN(B14/$B$2)</f>
        <v>-1.83258146374831</v>
      </c>
      <c r="G14" s="1" t="n">
        <f aca="false">SQRT((C14/B14)^2+(-$C$2/$B$2)^2)</f>
        <v>0.0793987825263503</v>
      </c>
      <c r="I14" s="0" t="n">
        <f aca="false">SQRT(ABS(D14))</f>
        <v>0.375499667110372</v>
      </c>
      <c r="K14" s="0" t="n">
        <f aca="false">D14*$Q$7</f>
        <v>-1.80538793588231</v>
      </c>
      <c r="Q14" s="0" t="e">
        <v>#N/A</v>
      </c>
      <c r="R14" s="0" t="e">
        <v>#N/A</v>
      </c>
      <c r="S14" s="0" t="e">
        <v>#N/A</v>
      </c>
      <c r="T14" s="0" t="e">
        <v>#N/A</v>
      </c>
    </row>
    <row r="15" customFormat="false" ht="13.8" hidden="false" customHeight="false" outlineLevel="0" collapsed="false">
      <c r="B15" s="2"/>
    </row>
    <row r="16" customFormat="false" ht="13.8" hidden="false" customHeight="false" outlineLevel="0" collapsed="false">
      <c r="B16" s="0" t="s">
        <v>19</v>
      </c>
      <c r="C16" s="0" t="s">
        <v>20</v>
      </c>
      <c r="D16" s="0" t="s">
        <v>21</v>
      </c>
      <c r="E16" s="0" t="s">
        <v>22</v>
      </c>
      <c r="F16" s="0" t="s">
        <v>23</v>
      </c>
    </row>
    <row r="17" customFormat="false" ht="13.8" hidden="false" customHeight="false" outlineLevel="0" collapsed="false">
      <c r="B17" s="0" t="n">
        <v>1</v>
      </c>
      <c r="C17" s="2" t="n">
        <v>0</v>
      </c>
      <c r="D17" s="0" t="n">
        <v>2</v>
      </c>
      <c r="E17" s="0" t="n">
        <v>0.25</v>
      </c>
      <c r="F17" s="0" t="n">
        <v>1.5</v>
      </c>
    </row>
    <row r="18" customFormat="false" ht="13.8" hidden="false" customHeight="false" outlineLevel="0" collapsed="false">
      <c r="B18" s="0" t="n">
        <v>2</v>
      </c>
      <c r="C18" s="0" t="n">
        <v>0.016</v>
      </c>
      <c r="D18" s="0" t="n">
        <v>2</v>
      </c>
      <c r="E18" s="0" t="n">
        <v>0.2</v>
      </c>
      <c r="F18" s="0" t="n">
        <v>1.5</v>
      </c>
    </row>
    <row r="19" customFormat="false" ht="13.8" hidden="false" customHeight="false" outlineLevel="0" collapsed="false">
      <c r="B19" s="0" t="n">
        <v>3</v>
      </c>
      <c r="C19" s="0" t="n">
        <v>0.038</v>
      </c>
      <c r="D19" s="0" t="n">
        <v>2</v>
      </c>
      <c r="E19" s="0" t="n">
        <v>0.15</v>
      </c>
      <c r="F19" s="0" t="n">
        <v>1.5</v>
      </c>
    </row>
    <row r="20" customFormat="false" ht="13.8" hidden="false" customHeight="false" outlineLevel="0" collapsed="false">
      <c r="B20" s="0" t="n">
        <v>4</v>
      </c>
      <c r="C20" s="0" t="n">
        <v>0.041</v>
      </c>
      <c r="D20" s="0" t="n">
        <v>2</v>
      </c>
      <c r="E20" s="0" t="n">
        <v>0.15</v>
      </c>
      <c r="F20" s="0" t="n">
        <v>0.15</v>
      </c>
    </row>
    <row r="21" customFormat="false" ht="13.8" hidden="false" customHeight="false" outlineLevel="0" collapsed="false">
      <c r="B21" s="0" t="n">
        <v>5</v>
      </c>
      <c r="C21" s="0" t="n">
        <v>0.047</v>
      </c>
      <c r="D21" s="0" t="n">
        <v>2</v>
      </c>
      <c r="E21" s="0" t="n">
        <v>0.14</v>
      </c>
      <c r="F21" s="0" t="n">
        <v>0.15</v>
      </c>
    </row>
    <row r="22" customFormat="false" ht="13.8" hidden="false" customHeight="false" outlineLevel="0" collapsed="false">
      <c r="B22" s="0" t="n">
        <v>6</v>
      </c>
      <c r="C22" s="0" t="n">
        <v>0.055</v>
      </c>
      <c r="D22" s="0" t="n">
        <v>2</v>
      </c>
      <c r="E22" s="0" t="n">
        <v>0.125</v>
      </c>
      <c r="F22" s="0" t="n">
        <v>0.15</v>
      </c>
    </row>
    <row r="23" customFormat="false" ht="13.8" hidden="false" customHeight="false" outlineLevel="0" collapsed="false">
      <c r="B23" s="0" t="n">
        <v>7</v>
      </c>
      <c r="C23" s="0" t="n">
        <v>0.058</v>
      </c>
      <c r="D23" s="0" t="n">
        <v>2</v>
      </c>
      <c r="E23" s="0" t="n">
        <v>0.12</v>
      </c>
      <c r="F23" s="0" t="n">
        <v>0.15</v>
      </c>
    </row>
    <row r="24" customFormat="false" ht="13.8" hidden="false" customHeight="false" outlineLevel="0" collapsed="false">
      <c r="B24" s="0" t="n">
        <v>8</v>
      </c>
      <c r="C24" s="0" t="n">
        <v>0.069</v>
      </c>
      <c r="D24" s="0" t="n">
        <v>2</v>
      </c>
      <c r="E24" s="0" t="n">
        <v>0.105</v>
      </c>
      <c r="F24" s="0" t="n">
        <v>0.15</v>
      </c>
    </row>
    <row r="25" customFormat="false" ht="13.8" hidden="false" customHeight="false" outlineLevel="0" collapsed="false">
      <c r="B25" s="0" t="n">
        <v>9</v>
      </c>
      <c r="C25" s="0" t="n">
        <v>0.085</v>
      </c>
      <c r="D25" s="0" t="n">
        <v>2</v>
      </c>
      <c r="E25" s="0" t="n">
        <v>0.085</v>
      </c>
      <c r="F25" s="0" t="n">
        <v>0.15</v>
      </c>
    </row>
    <row r="26" customFormat="false" ht="13.8" hidden="false" customHeight="false" outlineLevel="0" collapsed="false">
      <c r="B26" s="0" t="n">
        <v>10</v>
      </c>
      <c r="C26" s="2" t="n">
        <v>0.1</v>
      </c>
      <c r="D26" s="0" t="n">
        <v>2</v>
      </c>
      <c r="E26" s="0" t="n">
        <v>0.07</v>
      </c>
      <c r="F26" s="0" t="n">
        <v>0.15</v>
      </c>
    </row>
    <row r="27" customFormat="false" ht="13.8" hidden="false" customHeight="false" outlineLevel="0" collapsed="false">
      <c r="B27" s="0" t="n">
        <v>11</v>
      </c>
      <c r="C27" s="0" t="n">
        <v>0.112</v>
      </c>
      <c r="D27" s="0" t="n">
        <v>2</v>
      </c>
      <c r="E27" s="0" t="n">
        <v>0.06</v>
      </c>
      <c r="F27" s="0" t="n">
        <v>0.15</v>
      </c>
    </row>
    <row r="28" customFormat="false" ht="13.8" hidden="false" customHeight="false" outlineLevel="0" collapsed="false">
      <c r="B28" s="0" t="n">
        <v>12</v>
      </c>
      <c r="C28" s="0" t="n">
        <v>0.125</v>
      </c>
      <c r="D28" s="0" t="n">
        <v>2</v>
      </c>
      <c r="E28" s="0" t="n">
        <v>0.05</v>
      </c>
      <c r="F28" s="0" t="n">
        <v>0.15</v>
      </c>
    </row>
    <row r="29" customFormat="false" ht="13.8" hidden="false" customHeight="false" outlineLevel="0" collapsed="false">
      <c r="B29" s="0" t="n">
        <v>13</v>
      </c>
      <c r="C29" s="0" t="n">
        <v>0.141</v>
      </c>
      <c r="D29" s="0" t="n">
        <v>2</v>
      </c>
      <c r="E29" s="0" t="n">
        <v>0.04</v>
      </c>
      <c r="F29" s="0" t="n">
        <v>0.15</v>
      </c>
    </row>
    <row r="30" customFormat="false" ht="13.8" hidden="false" customHeight="false" outlineLevel="0" collapsed="false"/>
    <row r="31" customFormat="false" ht="13.8" hidden="false" customHeight="false" outlineLevel="0" collapsed="false"/>
    <row r="38" customFormat="false" ht="13.8" hidden="false" customHeight="false" outlineLevel="0" collapsed="false"/>
    <row r="41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LibreOffice/5.3.7.2.0$Linux_X86_64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pl-PL</dc:language>
  <cp:lastModifiedBy/>
  <dcterms:modified xsi:type="dcterms:W3CDTF">2018-05-11T19:25:32Z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